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4_Add-ons/Nurture Module/Version_12/target_es/"/>
    </mc:Choice>
  </mc:AlternateContent>
  <xr:revisionPtr revIDLastSave="9" documentId="8_{500BC96D-5E4F-4E05-8FF3-585FABEFCCA3}" xr6:coauthVersionLast="47" xr6:coauthVersionMax="47" xr10:uidLastSave="{33D283D8-EAB4-463C-A313-BF4C2FF1292A}"/>
  <bookViews>
    <workbookView xWindow="33720" yWindow="-120" windowWidth="38640" windowHeight="21120" firstSheet="4" activeTab="4" xr2:uid="{00000000-000D-0000-FFFF-FFFF00000000}"/>
  </bookViews>
  <sheets>
    <sheet name="PI" sheetId="2" state="hidden" r:id="rId1"/>
    <sheet name="S" sheetId="3" state="hidden" r:id="rId2"/>
    <sheet name="PQ" sheetId="8" state="hidden" r:id="rId3"/>
    <sheet name="Static ID Table" sheetId="5" state="hidden" r:id="rId4"/>
    <sheet name="Portada" sheetId="11" r:id="rId5"/>
    <sheet name="Instrucciones" sheetId="16" r:id="rId6"/>
    <sheet name="Definiciones SCR" sheetId="22" r:id="rId7"/>
    <sheet name="Información general" sheetId="17" r:id="rId8"/>
    <sheet name="SGC" sheetId="13" r:id="rId9"/>
    <sheet name="Centro de manip. del prod." sheetId="21" r:id="rId10"/>
    <sheet name="SCR" sheetId="20" r:id="rId11"/>
    <sheet name="Nurture - Centro manip. prod." sheetId="23" r:id="rId12"/>
    <sheet name="Resumen" sheetId="24" r:id="rId13"/>
  </sheets>
  <externalReferences>
    <externalReference r:id="rId14"/>
    <externalReference r:id="rId15"/>
    <externalReference r:id="rId16"/>
  </externalReferences>
  <definedNames>
    <definedName name="_xlnm._FilterDatabase" localSheetId="11" hidden="1">'[1]PHU Nurture Module'!$A$1:$H$22</definedName>
    <definedName name="_xlnm._FilterDatabase" localSheetId="10" hidden="1">[2]RMS!$A$6:$H$37</definedName>
    <definedName name="Certification_Options">#REF!</definedName>
    <definedName name="_xlnm.Print_Titles" localSheetId="9">'Centro de manip. del prod.'!$1:$1</definedName>
    <definedName name="_xlnm.Print_Titles" localSheetId="11">'Nurture - Centro manip. prod.'!$1:$2</definedName>
    <definedName name="_xlnm.Print_Titles" localSheetId="10">SCR!$6:$6</definedName>
    <definedName name="_xlnm.Print_Titles" localSheetId="8">SGC!$1:$1</definedName>
    <definedName name="Z_B63AA7CE_E33A_4449_AB29_CF2EB126FA35_.wvu.Cols" localSheetId="7" hidden="1">'[3]General information'!#REF!,'[3]General information'!$E:$XFD</definedName>
    <definedName name="Z_B63AA7CE_E33A_4449_AB29_CF2EB126FA35_.wvu.Rows" localSheetId="7" hidden="1">'[3]General information'!$42:$1048576,'[3]General information'!$35:$35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24" l="1"/>
  <c r="F40" i="24" l="1"/>
  <c r="G40" i="24" s="1"/>
  <c r="F38" i="24"/>
  <c r="G38" i="24" s="1"/>
  <c r="E38" i="24"/>
  <c r="F36" i="24"/>
  <c r="G36" i="24" s="1"/>
  <c r="E36" i="24"/>
  <c r="F35" i="24"/>
  <c r="E35" i="24"/>
  <c r="F33" i="24"/>
  <c r="G33" i="24" s="1"/>
  <c r="E33" i="24"/>
  <c r="G39" i="24"/>
  <c r="I1" i="5"/>
  <c r="H1" i="5"/>
  <c r="G1" i="5"/>
  <c r="C1" i="5"/>
  <c r="AB297" i="3"/>
  <c r="AA297" i="3"/>
  <c r="AB296" i="3"/>
  <c r="AA296" i="3"/>
  <c r="AB295" i="3"/>
  <c r="AA295" i="3"/>
  <c r="AB294" i="3"/>
  <c r="AA294" i="3"/>
  <c r="AB293" i="3"/>
  <c r="AA293" i="3"/>
  <c r="AB292" i="3"/>
  <c r="AA292" i="3"/>
  <c r="AB291" i="3"/>
  <c r="AA291" i="3"/>
  <c r="AB290" i="3"/>
  <c r="AA290" i="3"/>
  <c r="AB289" i="3"/>
  <c r="AA289" i="3"/>
  <c r="AB288" i="3"/>
  <c r="AA288" i="3"/>
  <c r="AB287" i="3"/>
  <c r="AA287" i="3"/>
  <c r="AB286" i="3"/>
  <c r="AA286" i="3"/>
  <c r="AB285" i="3"/>
  <c r="AA285" i="3"/>
  <c r="AB284" i="3"/>
  <c r="AA284" i="3"/>
  <c r="AB283" i="3"/>
  <c r="AA283" i="3"/>
  <c r="AB282" i="3"/>
  <c r="AA282" i="3"/>
  <c r="AB281" i="3"/>
  <c r="AA281" i="3"/>
  <c r="AB280" i="3"/>
  <c r="AA280" i="3"/>
  <c r="AB279" i="3"/>
  <c r="AA279" i="3"/>
  <c r="AB278" i="3"/>
  <c r="AA278" i="3"/>
  <c r="AB277" i="3"/>
  <c r="AA277" i="3"/>
  <c r="AB276" i="3"/>
  <c r="AA276" i="3"/>
  <c r="AB275" i="3"/>
  <c r="AA275" i="3"/>
  <c r="AB274" i="3"/>
  <c r="AA274" i="3"/>
  <c r="AB273" i="3"/>
  <c r="AA273" i="3"/>
  <c r="AB272" i="3"/>
  <c r="AA272" i="3"/>
  <c r="AB271" i="3"/>
  <c r="AA271" i="3"/>
  <c r="AB270" i="3"/>
  <c r="AA270" i="3"/>
  <c r="AB269" i="3"/>
  <c r="AA269" i="3"/>
  <c r="AB268" i="3"/>
  <c r="AA268" i="3"/>
  <c r="AB267" i="3"/>
  <c r="AA267" i="3"/>
  <c r="AB266" i="3"/>
  <c r="AA266" i="3"/>
  <c r="AB265" i="3"/>
  <c r="AA265" i="3"/>
  <c r="AB264" i="3"/>
  <c r="AA264" i="3"/>
  <c r="AB263" i="3"/>
  <c r="AA263" i="3"/>
  <c r="AB262" i="3"/>
  <c r="AA262" i="3"/>
  <c r="AB261" i="3"/>
  <c r="AA261" i="3"/>
  <c r="AB260" i="3"/>
  <c r="AA260" i="3"/>
  <c r="AB259" i="3"/>
  <c r="AA259" i="3"/>
  <c r="AB258" i="3"/>
  <c r="AA258" i="3"/>
  <c r="AB257" i="3"/>
  <c r="AA257" i="3"/>
  <c r="AB256" i="3"/>
  <c r="AA256" i="3"/>
  <c r="AB255" i="3"/>
  <c r="AA255" i="3"/>
  <c r="AB254" i="3"/>
  <c r="AA254" i="3"/>
  <c r="AB253" i="3"/>
  <c r="AA253" i="3"/>
  <c r="AB252" i="3"/>
  <c r="AA252" i="3"/>
  <c r="AB251" i="3"/>
  <c r="AA251" i="3"/>
  <c r="AB250" i="3"/>
  <c r="AA250" i="3"/>
  <c r="AB249" i="3"/>
  <c r="AA249" i="3"/>
  <c r="AB248" i="3"/>
  <c r="AA248" i="3"/>
  <c r="AB247" i="3"/>
  <c r="AA247" i="3"/>
  <c r="AB246" i="3"/>
  <c r="AA246" i="3"/>
  <c r="AB245" i="3"/>
  <c r="AA245" i="3"/>
  <c r="AB244" i="3"/>
  <c r="AA244" i="3"/>
  <c r="AB243" i="3"/>
  <c r="AA243" i="3"/>
  <c r="AB242" i="3"/>
  <c r="AA242" i="3"/>
  <c r="AB241" i="3"/>
  <c r="AA241" i="3"/>
  <c r="AB240" i="3"/>
  <c r="AA240" i="3"/>
  <c r="AB239" i="3"/>
  <c r="AA239" i="3"/>
  <c r="AB238" i="3"/>
  <c r="AA238" i="3"/>
  <c r="AB237" i="3"/>
  <c r="AA237" i="3"/>
  <c r="AB236" i="3"/>
  <c r="AA236" i="3"/>
  <c r="AB235" i="3"/>
  <c r="AA235" i="3"/>
  <c r="AB234" i="3"/>
  <c r="AA234" i="3"/>
  <c r="AB233" i="3"/>
  <c r="AA233" i="3"/>
  <c r="AB232" i="3"/>
  <c r="AA232" i="3"/>
  <c r="AB231" i="3"/>
  <c r="AA231" i="3"/>
  <c r="AB230" i="3"/>
  <c r="AA230" i="3"/>
  <c r="AB229" i="3"/>
  <c r="AA229" i="3"/>
  <c r="AB228" i="3"/>
  <c r="AA228" i="3"/>
  <c r="AB227" i="3"/>
  <c r="AA227" i="3"/>
  <c r="AB226" i="3"/>
  <c r="AA226" i="3"/>
  <c r="AB225" i="3"/>
  <c r="AA225" i="3"/>
  <c r="AB224" i="3"/>
  <c r="AA224" i="3"/>
  <c r="AB223" i="3"/>
  <c r="AA223" i="3"/>
  <c r="AB222" i="3"/>
  <c r="AA222" i="3"/>
  <c r="AB221" i="3"/>
  <c r="AA221" i="3"/>
  <c r="AB220" i="3"/>
  <c r="AA220" i="3"/>
  <c r="AB219" i="3"/>
  <c r="AA219" i="3"/>
  <c r="AB218" i="3"/>
  <c r="AA218" i="3"/>
  <c r="AB217" i="3"/>
  <c r="AA217" i="3"/>
  <c r="AB216" i="3"/>
  <c r="AA216" i="3"/>
  <c r="AB215" i="3"/>
  <c r="AA215" i="3"/>
  <c r="AB214" i="3"/>
  <c r="AA214" i="3"/>
  <c r="AB213" i="3"/>
  <c r="AA213" i="3"/>
  <c r="AB212" i="3"/>
  <c r="AA212" i="3"/>
  <c r="AB211" i="3"/>
  <c r="AA211" i="3"/>
  <c r="AB210" i="3"/>
  <c r="AA210" i="3"/>
  <c r="AB209" i="3"/>
  <c r="AA209" i="3"/>
  <c r="AB208" i="3"/>
  <c r="AA208" i="3"/>
  <c r="AB207" i="3"/>
  <c r="AA207" i="3"/>
  <c r="AB206" i="3"/>
  <c r="AA206" i="3"/>
  <c r="AB205" i="3"/>
  <c r="AA205" i="3"/>
  <c r="AB204" i="3"/>
  <c r="AA204" i="3"/>
  <c r="AB203" i="3"/>
  <c r="AA203" i="3"/>
  <c r="AB202" i="3"/>
  <c r="AA202" i="3"/>
  <c r="AB201" i="3"/>
  <c r="AA201" i="3"/>
  <c r="AB200" i="3"/>
  <c r="AA200" i="3"/>
  <c r="AB199" i="3"/>
  <c r="AA199" i="3"/>
  <c r="AB198" i="3"/>
  <c r="AA198" i="3"/>
  <c r="AB197" i="3"/>
  <c r="AA197" i="3"/>
  <c r="AB196" i="3"/>
  <c r="AA196" i="3"/>
  <c r="AB195" i="3"/>
  <c r="AA195" i="3"/>
  <c r="AB194" i="3"/>
  <c r="AA194" i="3"/>
  <c r="AB193" i="3"/>
  <c r="AA193" i="3"/>
  <c r="AB192" i="3"/>
  <c r="AA192" i="3"/>
  <c r="AB191" i="3"/>
  <c r="AA191" i="3"/>
  <c r="AB190" i="3"/>
  <c r="AA190" i="3"/>
  <c r="AB189" i="3"/>
  <c r="AA189" i="3"/>
  <c r="AB188" i="3"/>
  <c r="AA188" i="3"/>
  <c r="AB187" i="3"/>
  <c r="AA187" i="3"/>
  <c r="AB186" i="3"/>
  <c r="AA186" i="3"/>
  <c r="AB185" i="3"/>
  <c r="AA185" i="3"/>
  <c r="AB184" i="3"/>
  <c r="AA184" i="3"/>
  <c r="AB183" i="3"/>
  <c r="AA183" i="3"/>
  <c r="AB182" i="3"/>
  <c r="AA182" i="3"/>
  <c r="AB181" i="3"/>
  <c r="AA181" i="3"/>
  <c r="AB180" i="3"/>
  <c r="AA180" i="3"/>
  <c r="AB179" i="3"/>
  <c r="AA179" i="3"/>
  <c r="AB178" i="3"/>
  <c r="AA178" i="3"/>
  <c r="AB177" i="3"/>
  <c r="AA177" i="3"/>
  <c r="AB176" i="3"/>
  <c r="AA176" i="3"/>
  <c r="AB175" i="3"/>
  <c r="AA175" i="3"/>
  <c r="AB174" i="3"/>
  <c r="AA174" i="3"/>
  <c r="AB173" i="3"/>
  <c r="AA173" i="3"/>
  <c r="AB172" i="3"/>
  <c r="AA172" i="3"/>
  <c r="AB171" i="3"/>
  <c r="AA171" i="3"/>
  <c r="AB170" i="3"/>
  <c r="AA170" i="3"/>
  <c r="AB169" i="3"/>
  <c r="AA169" i="3"/>
  <c r="AB168" i="3"/>
  <c r="AA168" i="3"/>
  <c r="AB167" i="3"/>
  <c r="AA167" i="3"/>
  <c r="AB166" i="3"/>
  <c r="AA166" i="3"/>
  <c r="AB165" i="3"/>
  <c r="AA165" i="3"/>
  <c r="AB164" i="3"/>
  <c r="AA164" i="3"/>
  <c r="AB163" i="3"/>
  <c r="AA163" i="3"/>
  <c r="AB162" i="3"/>
  <c r="AA162" i="3"/>
  <c r="AB161" i="3"/>
  <c r="AA161" i="3"/>
  <c r="AB160" i="3"/>
  <c r="AA160" i="3"/>
  <c r="AB159" i="3"/>
  <c r="AA159" i="3"/>
  <c r="AB158" i="3"/>
  <c r="AA158" i="3"/>
  <c r="AB157" i="3"/>
  <c r="AA157" i="3"/>
  <c r="AB156" i="3"/>
  <c r="AA156" i="3"/>
  <c r="AB155" i="3"/>
  <c r="AA155" i="3"/>
  <c r="AB154" i="3"/>
  <c r="AA154" i="3"/>
  <c r="AB153" i="3"/>
  <c r="AA153" i="3"/>
  <c r="AB152" i="3"/>
  <c r="AA152" i="3"/>
  <c r="AB151" i="3"/>
  <c r="AA151" i="3"/>
  <c r="AB150" i="3"/>
  <c r="AA150" i="3"/>
  <c r="AB149" i="3"/>
  <c r="AA149" i="3"/>
  <c r="AB148" i="3"/>
  <c r="AA148" i="3"/>
  <c r="AB147" i="3"/>
  <c r="AA147" i="3"/>
  <c r="AB146" i="3"/>
  <c r="AA146" i="3"/>
  <c r="AB145" i="3"/>
  <c r="AA145" i="3"/>
  <c r="AB144" i="3"/>
  <c r="AA144" i="3"/>
  <c r="AB143" i="3"/>
  <c r="AA143" i="3"/>
  <c r="AB142" i="3"/>
  <c r="AA142" i="3"/>
  <c r="AB141" i="3"/>
  <c r="AA141" i="3"/>
  <c r="AB140" i="3"/>
  <c r="AA140" i="3"/>
  <c r="AB139" i="3"/>
  <c r="AA139" i="3"/>
  <c r="AB138" i="3"/>
  <c r="AA138" i="3"/>
  <c r="AB137" i="3"/>
  <c r="AA137" i="3"/>
  <c r="AB136" i="3"/>
  <c r="AA136" i="3"/>
  <c r="AB135" i="3"/>
  <c r="AA135" i="3"/>
  <c r="AB134" i="3"/>
  <c r="AA134" i="3"/>
  <c r="AB133" i="3"/>
  <c r="AA133" i="3"/>
  <c r="AB132" i="3"/>
  <c r="AA132" i="3"/>
  <c r="AB131" i="3"/>
  <c r="AA131" i="3"/>
  <c r="AB130" i="3"/>
  <c r="AA130" i="3"/>
  <c r="AB129" i="3"/>
  <c r="AA129" i="3"/>
  <c r="AB128" i="3"/>
  <c r="AA128" i="3"/>
  <c r="AB127" i="3"/>
  <c r="AA127" i="3"/>
  <c r="AB126" i="3"/>
  <c r="AA126" i="3"/>
  <c r="AB125" i="3"/>
  <c r="AA125" i="3"/>
  <c r="AB124" i="3"/>
  <c r="AA124" i="3"/>
  <c r="AB123" i="3"/>
  <c r="AA123" i="3"/>
  <c r="AB122" i="3"/>
  <c r="AA122" i="3"/>
  <c r="AB121" i="3"/>
  <c r="AA121" i="3"/>
  <c r="AB120" i="3"/>
  <c r="AA120" i="3"/>
  <c r="AB119" i="3"/>
  <c r="AA119" i="3"/>
  <c r="AB118" i="3"/>
  <c r="AA118" i="3"/>
  <c r="AB117" i="3"/>
  <c r="AA117" i="3"/>
  <c r="AB116" i="3"/>
  <c r="AA116" i="3"/>
  <c r="AB115" i="3"/>
  <c r="AA115" i="3"/>
  <c r="AB114" i="3"/>
  <c r="AA114" i="3"/>
  <c r="AB113" i="3"/>
  <c r="AA113" i="3"/>
  <c r="AB112" i="3"/>
  <c r="AA112" i="3"/>
  <c r="AB111" i="3"/>
  <c r="AA111" i="3"/>
  <c r="AB110" i="3"/>
  <c r="AA110" i="3"/>
  <c r="AB109" i="3"/>
  <c r="AA109" i="3"/>
  <c r="AB108" i="3"/>
  <c r="AA108" i="3"/>
  <c r="AB107" i="3"/>
  <c r="AA107" i="3"/>
  <c r="AB106" i="3"/>
  <c r="AA106" i="3"/>
  <c r="AB105" i="3"/>
  <c r="AA105" i="3"/>
  <c r="AB104" i="3"/>
  <c r="AA104" i="3"/>
  <c r="AB103" i="3"/>
  <c r="AA103" i="3"/>
  <c r="AB102" i="3"/>
  <c r="AA102" i="3"/>
  <c r="AB101" i="3"/>
  <c r="AA101" i="3"/>
  <c r="AB100" i="3"/>
  <c r="AA100" i="3"/>
  <c r="AB99" i="3"/>
  <c r="AA99" i="3"/>
  <c r="AB98" i="3"/>
  <c r="AA98" i="3"/>
  <c r="AB97" i="3"/>
  <c r="AA97" i="3"/>
  <c r="AB96" i="3"/>
  <c r="AA96" i="3"/>
  <c r="AB95" i="3"/>
  <c r="AA95" i="3"/>
  <c r="AB94" i="3"/>
  <c r="AA94" i="3"/>
  <c r="AB93" i="3"/>
  <c r="AA93" i="3"/>
  <c r="AB92" i="3"/>
  <c r="AA92" i="3"/>
  <c r="AB91" i="3"/>
  <c r="AA91" i="3"/>
  <c r="AB90" i="3"/>
  <c r="AA90" i="3"/>
  <c r="AB89" i="3"/>
  <c r="AA89" i="3"/>
  <c r="AB88" i="3"/>
  <c r="AA88" i="3"/>
  <c r="AB87" i="3"/>
  <c r="AA87" i="3"/>
  <c r="AB86" i="3"/>
  <c r="AA86" i="3"/>
  <c r="AB85" i="3"/>
  <c r="AA85" i="3"/>
  <c r="AB84" i="3"/>
  <c r="AA84" i="3"/>
  <c r="AB83" i="3"/>
  <c r="AA83" i="3"/>
  <c r="AB82" i="3"/>
  <c r="AA82" i="3"/>
  <c r="AB81" i="3"/>
  <c r="AA81" i="3"/>
  <c r="AB80" i="3"/>
  <c r="AA80" i="3"/>
  <c r="AB79" i="3"/>
  <c r="AA79" i="3"/>
  <c r="AB78" i="3"/>
  <c r="AA78" i="3"/>
  <c r="AB77" i="3"/>
  <c r="AA77" i="3"/>
  <c r="AB76" i="3"/>
  <c r="AA76" i="3"/>
  <c r="AB75" i="3"/>
  <c r="AA75" i="3"/>
  <c r="AB74" i="3"/>
  <c r="AA74" i="3"/>
  <c r="AB73" i="3"/>
  <c r="AA73" i="3"/>
  <c r="AB72" i="3"/>
  <c r="AA72" i="3"/>
  <c r="AB71" i="3"/>
  <c r="AA71" i="3"/>
  <c r="AB70" i="3"/>
  <c r="AA70" i="3"/>
  <c r="AB69" i="3"/>
  <c r="AA69" i="3"/>
  <c r="AB68" i="3"/>
  <c r="AA68" i="3"/>
  <c r="AB67" i="3"/>
  <c r="AA67" i="3"/>
  <c r="AB66" i="3"/>
  <c r="AA66" i="3"/>
  <c r="AB65" i="3"/>
  <c r="AA65" i="3"/>
  <c r="AB64" i="3"/>
  <c r="AA64" i="3"/>
  <c r="AB63" i="3"/>
  <c r="AA63" i="3"/>
  <c r="AB62" i="3"/>
  <c r="AA62" i="3"/>
  <c r="AB61" i="3"/>
  <c r="AA61" i="3"/>
  <c r="AB60" i="3"/>
  <c r="AA60" i="3"/>
  <c r="AB59" i="3"/>
  <c r="AA59" i="3"/>
  <c r="AB58" i="3"/>
  <c r="AA58" i="3"/>
  <c r="AB57" i="3"/>
  <c r="AA57" i="3"/>
  <c r="AB56" i="3"/>
  <c r="AA56" i="3"/>
  <c r="AB55" i="3"/>
  <c r="AA55" i="3"/>
  <c r="V55" i="3"/>
  <c r="U55" i="3"/>
  <c r="T55" i="3"/>
  <c r="S55" i="3"/>
  <c r="R55" i="3"/>
  <c r="AB54" i="3"/>
  <c r="AA54" i="3"/>
  <c r="V54" i="3"/>
  <c r="U54" i="3"/>
  <c r="T54" i="3"/>
  <c r="S54" i="3"/>
  <c r="R54" i="3"/>
  <c r="AB53" i="3"/>
  <c r="AA53" i="3"/>
  <c r="V53" i="3"/>
  <c r="U53" i="3"/>
  <c r="T53" i="3"/>
  <c r="S53" i="3"/>
  <c r="R53" i="3"/>
  <c r="AB52" i="3"/>
  <c r="AA52" i="3"/>
  <c r="U52" i="3"/>
  <c r="T52" i="3"/>
  <c r="S52" i="3"/>
  <c r="R52" i="3"/>
  <c r="V52" i="3" s="1"/>
  <c r="AB51" i="3"/>
  <c r="AA51" i="3"/>
  <c r="U51" i="3"/>
  <c r="T51" i="3"/>
  <c r="S51" i="3"/>
  <c r="R51" i="3"/>
  <c r="V51" i="3" s="1"/>
  <c r="AB50" i="3"/>
  <c r="AA50" i="3"/>
  <c r="T50" i="3"/>
  <c r="S50" i="3"/>
  <c r="R50" i="3"/>
  <c r="V50" i="3" s="1"/>
  <c r="AB49" i="3"/>
  <c r="AA49" i="3"/>
  <c r="U49" i="3"/>
  <c r="T49" i="3"/>
  <c r="S49" i="3"/>
  <c r="R49" i="3"/>
  <c r="V49" i="3" s="1"/>
  <c r="AB48" i="3"/>
  <c r="AA48" i="3"/>
  <c r="T48" i="3"/>
  <c r="S48" i="3"/>
  <c r="R48" i="3"/>
  <c r="V48" i="3" s="1"/>
  <c r="AB47" i="3"/>
  <c r="AA47" i="3"/>
  <c r="V47" i="3"/>
  <c r="T47" i="3"/>
  <c r="S47" i="3"/>
  <c r="R47" i="3"/>
  <c r="U47" i="3" s="1"/>
  <c r="AB46" i="3"/>
  <c r="AA46" i="3"/>
  <c r="T46" i="3"/>
  <c r="S46" i="3"/>
  <c r="R46" i="3"/>
  <c r="V46" i="3" s="1"/>
  <c r="AB45" i="3"/>
  <c r="AA45" i="3"/>
  <c r="V45" i="3"/>
  <c r="U45" i="3"/>
  <c r="T45" i="3"/>
  <c r="S45" i="3"/>
  <c r="R45" i="3"/>
  <c r="AB44" i="3"/>
  <c r="AA44" i="3"/>
  <c r="V44" i="3"/>
  <c r="U44" i="3"/>
  <c r="T44" i="3"/>
  <c r="S44" i="3"/>
  <c r="R44" i="3"/>
  <c r="AB43" i="3"/>
  <c r="AA43" i="3"/>
  <c r="U43" i="3"/>
  <c r="T43" i="3"/>
  <c r="S43" i="3"/>
  <c r="R43" i="3"/>
  <c r="V43" i="3" s="1"/>
  <c r="AB42" i="3"/>
  <c r="AA42" i="3"/>
  <c r="V42" i="3"/>
  <c r="T42" i="3"/>
  <c r="S42" i="3"/>
  <c r="R42" i="3"/>
  <c r="U42" i="3" s="1"/>
  <c r="AB41" i="3"/>
  <c r="AA41" i="3"/>
  <c r="U41" i="3"/>
  <c r="T41" i="3"/>
  <c r="S41" i="3"/>
  <c r="R41" i="3"/>
  <c r="V41" i="3" s="1"/>
  <c r="AB40" i="3"/>
  <c r="AA40" i="3"/>
  <c r="T40" i="3"/>
  <c r="S40" i="3"/>
  <c r="R40" i="3"/>
  <c r="V40" i="3" s="1"/>
  <c r="AB39" i="3"/>
  <c r="AA39" i="3"/>
  <c r="V39" i="3"/>
  <c r="T39" i="3"/>
  <c r="S39" i="3"/>
  <c r="R39" i="3"/>
  <c r="U39" i="3" s="1"/>
  <c r="N39" i="3"/>
  <c r="M39" i="3"/>
  <c r="L39" i="3"/>
  <c r="AB38" i="3"/>
  <c r="AA38" i="3"/>
  <c r="U38" i="3"/>
  <c r="T38" i="3"/>
  <c r="S38" i="3"/>
  <c r="R38" i="3"/>
  <c r="V38" i="3" s="1"/>
  <c r="N38" i="3"/>
  <c r="M38" i="3"/>
  <c r="L38" i="3"/>
  <c r="AB37" i="3"/>
  <c r="AA37" i="3"/>
  <c r="U37" i="3"/>
  <c r="T37" i="3"/>
  <c r="S37" i="3"/>
  <c r="R37" i="3"/>
  <c r="V37" i="3" s="1"/>
  <c r="N37" i="3"/>
  <c r="M37" i="3"/>
  <c r="L37" i="3"/>
  <c r="AB36" i="3"/>
  <c r="AA36" i="3"/>
  <c r="V36" i="3"/>
  <c r="U36" i="3"/>
  <c r="T36" i="3"/>
  <c r="S36" i="3"/>
  <c r="R36" i="3"/>
  <c r="N36" i="3"/>
  <c r="M36" i="3"/>
  <c r="L36" i="3"/>
  <c r="AB35" i="3"/>
  <c r="AA35" i="3"/>
  <c r="V35" i="3"/>
  <c r="T35" i="3"/>
  <c r="S35" i="3"/>
  <c r="R35" i="3"/>
  <c r="U35" i="3" s="1"/>
  <c r="N35" i="3"/>
  <c r="M35" i="3"/>
  <c r="L35" i="3"/>
  <c r="AB34" i="3"/>
  <c r="AA34" i="3"/>
  <c r="U34" i="3"/>
  <c r="T34" i="3"/>
  <c r="S34" i="3"/>
  <c r="R34" i="3"/>
  <c r="V34" i="3" s="1"/>
  <c r="N34" i="3"/>
  <c r="M34" i="3"/>
  <c r="L34" i="3"/>
  <c r="AB33" i="3"/>
  <c r="AA33" i="3"/>
  <c r="U33" i="3"/>
  <c r="T33" i="3"/>
  <c r="S33" i="3"/>
  <c r="R33" i="3"/>
  <c r="V33" i="3" s="1"/>
  <c r="N33" i="3"/>
  <c r="M33" i="3"/>
  <c r="L33" i="3"/>
  <c r="AB32" i="3"/>
  <c r="AA32" i="3"/>
  <c r="V32" i="3"/>
  <c r="U32" i="3"/>
  <c r="T32" i="3"/>
  <c r="S32" i="3"/>
  <c r="R32" i="3"/>
  <c r="N32" i="3"/>
  <c r="M32" i="3"/>
  <c r="L32" i="3"/>
  <c r="AB31" i="3"/>
  <c r="AA31" i="3"/>
  <c r="V31" i="3"/>
  <c r="T31" i="3"/>
  <c r="S31" i="3"/>
  <c r="R31" i="3"/>
  <c r="U31" i="3" s="1"/>
  <c r="N31" i="3"/>
  <c r="M31" i="3"/>
  <c r="L31" i="3"/>
  <c r="AB30" i="3"/>
  <c r="AA30" i="3"/>
  <c r="U30" i="3"/>
  <c r="T30" i="3"/>
  <c r="S30" i="3"/>
  <c r="R30" i="3"/>
  <c r="V30" i="3" s="1"/>
  <c r="N30" i="3"/>
  <c r="M30" i="3"/>
  <c r="L30" i="3"/>
  <c r="AB29" i="3"/>
  <c r="AA29" i="3"/>
  <c r="U29" i="3"/>
  <c r="T29" i="3"/>
  <c r="S29" i="3"/>
  <c r="R29" i="3"/>
  <c r="V29" i="3" s="1"/>
  <c r="N29" i="3"/>
  <c r="M29" i="3"/>
  <c r="L29" i="3"/>
  <c r="AB28" i="3"/>
  <c r="AA28" i="3"/>
  <c r="V28" i="3"/>
  <c r="U28" i="3"/>
  <c r="T28" i="3"/>
  <c r="S28" i="3"/>
  <c r="R28" i="3"/>
  <c r="N28" i="3"/>
  <c r="M28" i="3"/>
  <c r="L28" i="3"/>
  <c r="AB27" i="3"/>
  <c r="AA27" i="3"/>
  <c r="V27" i="3"/>
  <c r="T27" i="3"/>
  <c r="S27" i="3"/>
  <c r="R27" i="3"/>
  <c r="U27" i="3" s="1"/>
  <c r="N27" i="3"/>
  <c r="M27" i="3"/>
  <c r="L27" i="3"/>
  <c r="AB26" i="3"/>
  <c r="AA26" i="3"/>
  <c r="U26" i="3"/>
  <c r="T26" i="3"/>
  <c r="S26" i="3"/>
  <c r="R26" i="3"/>
  <c r="V26" i="3" s="1"/>
  <c r="N26" i="3"/>
  <c r="M26" i="3"/>
  <c r="L26" i="3"/>
  <c r="I26" i="3"/>
  <c r="H26" i="3"/>
  <c r="G26" i="3"/>
  <c r="AB25" i="3"/>
  <c r="AA25" i="3"/>
  <c r="T25" i="3"/>
  <c r="S25" i="3"/>
  <c r="R25" i="3"/>
  <c r="V25" i="3" s="1"/>
  <c r="N25" i="3"/>
  <c r="M25" i="3"/>
  <c r="L25" i="3"/>
  <c r="I25" i="3"/>
  <c r="H25" i="3"/>
  <c r="G25" i="3"/>
  <c r="AB24" i="3"/>
  <c r="AA24" i="3"/>
  <c r="U24" i="3"/>
  <c r="T24" i="3"/>
  <c r="S24" i="3"/>
  <c r="R24" i="3"/>
  <c r="V24" i="3" s="1"/>
  <c r="N24" i="3"/>
  <c r="M24" i="3"/>
  <c r="L24" i="3"/>
  <c r="I24" i="3"/>
  <c r="H24" i="3"/>
  <c r="G24" i="3"/>
  <c r="AB23" i="3"/>
  <c r="AA23" i="3"/>
  <c r="T23" i="3"/>
  <c r="S23" i="3"/>
  <c r="R23" i="3"/>
  <c r="V23" i="3" s="1"/>
  <c r="N23" i="3"/>
  <c r="M23" i="3"/>
  <c r="L23" i="3"/>
  <c r="I23" i="3"/>
  <c r="H23" i="3"/>
  <c r="G23" i="3"/>
  <c r="AB22" i="3"/>
  <c r="AA22" i="3"/>
  <c r="V22" i="3"/>
  <c r="U22" i="3"/>
  <c r="T22" i="3"/>
  <c r="S22" i="3"/>
  <c r="R22" i="3"/>
  <c r="N22" i="3"/>
  <c r="M22" i="3"/>
  <c r="L22" i="3"/>
  <c r="I22" i="3"/>
  <c r="H22" i="3"/>
  <c r="G22" i="3"/>
  <c r="AB21" i="3"/>
  <c r="AA21" i="3"/>
  <c r="V21" i="3"/>
  <c r="T21" i="3"/>
  <c r="S21" i="3"/>
  <c r="R21" i="3"/>
  <c r="U21" i="3" s="1"/>
  <c r="N21" i="3"/>
  <c r="M21" i="3"/>
  <c r="L21" i="3"/>
  <c r="I21" i="3"/>
  <c r="H21" i="3"/>
  <c r="G21" i="3"/>
  <c r="AB20" i="3"/>
  <c r="AA20" i="3"/>
  <c r="V20" i="3"/>
  <c r="T20" i="3"/>
  <c r="S20" i="3"/>
  <c r="R20" i="3"/>
  <c r="U20" i="3" s="1"/>
  <c r="N20" i="3"/>
  <c r="M20" i="3"/>
  <c r="L20" i="3"/>
  <c r="I20" i="3"/>
  <c r="H20" i="3"/>
  <c r="G20" i="3"/>
  <c r="AB19" i="3"/>
  <c r="AA19" i="3"/>
  <c r="V19" i="3"/>
  <c r="U19" i="3"/>
  <c r="T19" i="3"/>
  <c r="S19" i="3"/>
  <c r="R19" i="3"/>
  <c r="N19" i="3"/>
  <c r="M19" i="3"/>
  <c r="L19" i="3"/>
  <c r="I19" i="3"/>
  <c r="H19" i="3"/>
  <c r="G19" i="3"/>
  <c r="AB18" i="3"/>
  <c r="AA18" i="3"/>
  <c r="U18" i="3"/>
  <c r="T18" i="3"/>
  <c r="S18" i="3"/>
  <c r="R18" i="3"/>
  <c r="V18" i="3" s="1"/>
  <c r="N18" i="3"/>
  <c r="M18" i="3"/>
  <c r="L18" i="3"/>
  <c r="I18" i="3"/>
  <c r="H18" i="3"/>
  <c r="G18" i="3"/>
  <c r="AB17" i="3"/>
  <c r="AA17" i="3"/>
  <c r="T17" i="3"/>
  <c r="S17" i="3"/>
  <c r="R17" i="3"/>
  <c r="V17" i="3" s="1"/>
  <c r="N17" i="3"/>
  <c r="M17" i="3"/>
  <c r="L17" i="3"/>
  <c r="I17" i="3"/>
  <c r="H17" i="3"/>
  <c r="G17" i="3"/>
  <c r="AB16" i="3"/>
  <c r="AA16" i="3"/>
  <c r="U16" i="3"/>
  <c r="T16" i="3"/>
  <c r="S16" i="3"/>
  <c r="R16" i="3"/>
  <c r="V16" i="3" s="1"/>
  <c r="N16" i="3"/>
  <c r="M16" i="3"/>
  <c r="L16" i="3"/>
  <c r="I16" i="3"/>
  <c r="H16" i="3"/>
  <c r="G16" i="3"/>
  <c r="AB15" i="3"/>
  <c r="AA15" i="3"/>
  <c r="T15" i="3"/>
  <c r="S15" i="3"/>
  <c r="R15" i="3"/>
  <c r="V15" i="3" s="1"/>
  <c r="N15" i="3"/>
  <c r="M15" i="3"/>
  <c r="L15" i="3"/>
  <c r="I15" i="3"/>
  <c r="H15" i="3"/>
  <c r="G15" i="3"/>
  <c r="AB14" i="3"/>
  <c r="AA14" i="3"/>
  <c r="V14" i="3"/>
  <c r="U14" i="3"/>
  <c r="T14" i="3"/>
  <c r="S14" i="3"/>
  <c r="R14" i="3"/>
  <c r="N14" i="3"/>
  <c r="M14" i="3"/>
  <c r="L14" i="3"/>
  <c r="I14" i="3"/>
  <c r="H14" i="3"/>
  <c r="G14" i="3"/>
  <c r="AB13" i="3"/>
  <c r="AA13" i="3"/>
  <c r="V13" i="3"/>
  <c r="T13" i="3"/>
  <c r="S13" i="3"/>
  <c r="R13" i="3"/>
  <c r="U13" i="3" s="1"/>
  <c r="N13" i="3"/>
  <c r="M13" i="3"/>
  <c r="L13" i="3"/>
  <c r="I13" i="3"/>
  <c r="H13" i="3"/>
  <c r="G13" i="3"/>
  <c r="AB12" i="3"/>
  <c r="AA12" i="3"/>
  <c r="V12" i="3"/>
  <c r="T12" i="3"/>
  <c r="S12" i="3"/>
  <c r="R12" i="3"/>
  <c r="U12" i="3" s="1"/>
  <c r="N12" i="3"/>
  <c r="M12" i="3"/>
  <c r="L12" i="3"/>
  <c r="I12" i="3"/>
  <c r="H12" i="3"/>
  <c r="G12" i="3"/>
  <c r="AB11" i="3"/>
  <c r="AA11" i="3"/>
  <c r="V11" i="3"/>
  <c r="U11" i="3"/>
  <c r="T11" i="3"/>
  <c r="S11" i="3"/>
  <c r="R11" i="3"/>
  <c r="N11" i="3"/>
  <c r="M11" i="3"/>
  <c r="L11" i="3"/>
  <c r="I11" i="3"/>
  <c r="H11" i="3"/>
  <c r="G11" i="3"/>
  <c r="AB10" i="3"/>
  <c r="AA10" i="3"/>
  <c r="T10" i="3"/>
  <c r="S10" i="3"/>
  <c r="R10" i="3"/>
  <c r="U10" i="3" s="1"/>
  <c r="N10" i="3"/>
  <c r="M10" i="3"/>
  <c r="L10" i="3"/>
  <c r="I10" i="3"/>
  <c r="H10" i="3"/>
  <c r="G10" i="3"/>
  <c r="AB9" i="3"/>
  <c r="AA9" i="3"/>
  <c r="T9" i="3"/>
  <c r="S9" i="3"/>
  <c r="R9" i="3"/>
  <c r="V9" i="3" s="1"/>
  <c r="N9" i="3"/>
  <c r="M9" i="3"/>
  <c r="L9" i="3"/>
  <c r="I9" i="3"/>
  <c r="H9" i="3"/>
  <c r="G9" i="3"/>
  <c r="AB8" i="3"/>
  <c r="AA8" i="3"/>
  <c r="U8" i="3"/>
  <c r="T8" i="3"/>
  <c r="S8" i="3"/>
  <c r="R8" i="3"/>
  <c r="V8" i="3" s="1"/>
  <c r="N8" i="3"/>
  <c r="M8" i="3"/>
  <c r="L8" i="3"/>
  <c r="I8" i="3"/>
  <c r="H8" i="3"/>
  <c r="G8" i="3"/>
  <c r="AB7" i="3"/>
  <c r="AA7" i="3"/>
  <c r="T7" i="3"/>
  <c r="S7" i="3"/>
  <c r="R7" i="3"/>
  <c r="V7" i="3" s="1"/>
  <c r="N7" i="3"/>
  <c r="M7" i="3"/>
  <c r="L7" i="3"/>
  <c r="I7" i="3"/>
  <c r="H7" i="3"/>
  <c r="G7" i="3"/>
  <c r="AB6" i="3"/>
  <c r="AA6" i="3"/>
  <c r="V6" i="3"/>
  <c r="U6" i="3"/>
  <c r="T6" i="3"/>
  <c r="S6" i="3"/>
  <c r="R6" i="3"/>
  <c r="N6" i="3"/>
  <c r="M6" i="3"/>
  <c r="L6" i="3"/>
  <c r="I6" i="3"/>
  <c r="H6" i="3"/>
  <c r="G6" i="3"/>
  <c r="AB5" i="3"/>
  <c r="AA5" i="3"/>
  <c r="V5" i="3"/>
  <c r="T5" i="3"/>
  <c r="S5" i="3"/>
  <c r="R5" i="3"/>
  <c r="U5" i="3" s="1"/>
  <c r="N5" i="3"/>
  <c r="M5" i="3"/>
  <c r="L5" i="3"/>
  <c r="I5" i="3"/>
  <c r="H5" i="3"/>
  <c r="G5" i="3"/>
  <c r="AB4" i="3"/>
  <c r="AA4" i="3"/>
  <c r="V4" i="3"/>
  <c r="T4" i="3"/>
  <c r="S4" i="3"/>
  <c r="R4" i="3"/>
  <c r="U4" i="3" s="1"/>
  <c r="N4" i="3"/>
  <c r="M4" i="3"/>
  <c r="L4" i="3"/>
  <c r="I4" i="3"/>
  <c r="H4" i="3"/>
  <c r="G4" i="3"/>
  <c r="AB3" i="3"/>
  <c r="AA3" i="3"/>
  <c r="V3" i="3"/>
  <c r="U3" i="3"/>
  <c r="T3" i="3"/>
  <c r="S3" i="3"/>
  <c r="R3" i="3"/>
  <c r="N3" i="3"/>
  <c r="M3" i="3"/>
  <c r="L3" i="3"/>
  <c r="I3" i="3"/>
  <c r="H3" i="3"/>
  <c r="G3" i="3"/>
  <c r="U171" i="2"/>
  <c r="T171" i="2"/>
  <c r="S171" i="2"/>
  <c r="Q171" i="2"/>
  <c r="P171" i="2"/>
  <c r="O171" i="2"/>
  <c r="I171" i="2"/>
  <c r="U170" i="2"/>
  <c r="T170" i="2"/>
  <c r="S170" i="2"/>
  <c r="Q170" i="2"/>
  <c r="P170" i="2"/>
  <c r="O170" i="2"/>
  <c r="I170" i="2"/>
  <c r="U169" i="2"/>
  <c r="T169" i="2"/>
  <c r="S169" i="2"/>
  <c r="Q169" i="2"/>
  <c r="P169" i="2"/>
  <c r="O169" i="2"/>
  <c r="I169" i="2"/>
  <c r="U168" i="2"/>
  <c r="T168" i="2"/>
  <c r="S168" i="2"/>
  <c r="Q168" i="2"/>
  <c r="P168" i="2"/>
  <c r="O168" i="2"/>
  <c r="I168" i="2"/>
  <c r="U167" i="2"/>
  <c r="T167" i="2"/>
  <c r="S167" i="2"/>
  <c r="Q167" i="2"/>
  <c r="P167" i="2"/>
  <c r="O167" i="2"/>
  <c r="I167" i="2"/>
  <c r="U166" i="2"/>
  <c r="T166" i="2"/>
  <c r="S166" i="2"/>
  <c r="Q166" i="2"/>
  <c r="P166" i="2"/>
  <c r="O166" i="2"/>
  <c r="I166" i="2"/>
  <c r="U165" i="2"/>
  <c r="T165" i="2"/>
  <c r="S165" i="2"/>
  <c r="Q165" i="2"/>
  <c r="P165" i="2"/>
  <c r="O165" i="2"/>
  <c r="I165" i="2"/>
  <c r="U164" i="2"/>
  <c r="T164" i="2"/>
  <c r="S164" i="2"/>
  <c r="Q164" i="2"/>
  <c r="P164" i="2"/>
  <c r="O164" i="2"/>
  <c r="I164" i="2"/>
  <c r="U163" i="2"/>
  <c r="T163" i="2"/>
  <c r="S163" i="2"/>
  <c r="Q163" i="2"/>
  <c r="P163" i="2"/>
  <c r="O163" i="2"/>
  <c r="I163" i="2"/>
  <c r="U162" i="2"/>
  <c r="T162" i="2"/>
  <c r="S162" i="2"/>
  <c r="Q162" i="2"/>
  <c r="P162" i="2"/>
  <c r="O162" i="2"/>
  <c r="I162" i="2"/>
  <c r="U161" i="2"/>
  <c r="T161" i="2"/>
  <c r="S161" i="2"/>
  <c r="Q161" i="2"/>
  <c r="P161" i="2"/>
  <c r="O161" i="2"/>
  <c r="I161" i="2"/>
  <c r="U160" i="2"/>
  <c r="T160" i="2"/>
  <c r="S160" i="2"/>
  <c r="Q160" i="2"/>
  <c r="P160" i="2"/>
  <c r="O160" i="2"/>
  <c r="I160" i="2"/>
  <c r="U159" i="2"/>
  <c r="T159" i="2"/>
  <c r="S159" i="2"/>
  <c r="Q159" i="2"/>
  <c r="P159" i="2"/>
  <c r="O159" i="2"/>
  <c r="I159" i="2"/>
  <c r="U158" i="2"/>
  <c r="T158" i="2"/>
  <c r="S158" i="2"/>
  <c r="Q158" i="2"/>
  <c r="P158" i="2"/>
  <c r="O158" i="2"/>
  <c r="I158" i="2"/>
  <c r="U157" i="2"/>
  <c r="T157" i="2"/>
  <c r="S157" i="2"/>
  <c r="Q157" i="2"/>
  <c r="P157" i="2"/>
  <c r="O157" i="2"/>
  <c r="I157" i="2"/>
  <c r="U156" i="2"/>
  <c r="T156" i="2"/>
  <c r="S156" i="2"/>
  <c r="Q156" i="2"/>
  <c r="P156" i="2"/>
  <c r="O156" i="2"/>
  <c r="I156" i="2"/>
  <c r="U155" i="2"/>
  <c r="T155" i="2"/>
  <c r="S155" i="2"/>
  <c r="Q155" i="2"/>
  <c r="P155" i="2"/>
  <c r="O155" i="2"/>
  <c r="I155" i="2"/>
  <c r="U154" i="2"/>
  <c r="T154" i="2"/>
  <c r="S154" i="2"/>
  <c r="Q154" i="2"/>
  <c r="P154" i="2"/>
  <c r="O154" i="2"/>
  <c r="I154" i="2"/>
  <c r="U153" i="2"/>
  <c r="T153" i="2"/>
  <c r="S153" i="2"/>
  <c r="Q153" i="2"/>
  <c r="P153" i="2"/>
  <c r="O153" i="2"/>
  <c r="I153" i="2"/>
  <c r="U152" i="2"/>
  <c r="T152" i="2"/>
  <c r="S152" i="2"/>
  <c r="Q152" i="2"/>
  <c r="P152" i="2"/>
  <c r="O152" i="2"/>
  <c r="I152" i="2"/>
  <c r="U151" i="2"/>
  <c r="T151" i="2"/>
  <c r="S151" i="2"/>
  <c r="Q151" i="2"/>
  <c r="P151" i="2"/>
  <c r="O151" i="2"/>
  <c r="I151" i="2"/>
  <c r="U150" i="2"/>
  <c r="T150" i="2"/>
  <c r="S150" i="2"/>
  <c r="Q150" i="2"/>
  <c r="P150" i="2"/>
  <c r="O150" i="2"/>
  <c r="I150" i="2"/>
  <c r="U149" i="2"/>
  <c r="T149" i="2"/>
  <c r="S149" i="2"/>
  <c r="Q149" i="2"/>
  <c r="P149" i="2"/>
  <c r="O149" i="2"/>
  <c r="I149" i="2"/>
  <c r="U148" i="2"/>
  <c r="T148" i="2"/>
  <c r="S148" i="2"/>
  <c r="Q148" i="2"/>
  <c r="P148" i="2"/>
  <c r="O148" i="2"/>
  <c r="I148" i="2"/>
  <c r="U147" i="2"/>
  <c r="T147" i="2"/>
  <c r="S147" i="2"/>
  <c r="Q147" i="2"/>
  <c r="P147" i="2"/>
  <c r="O147" i="2"/>
  <c r="I147" i="2"/>
  <c r="U146" i="2"/>
  <c r="T146" i="2"/>
  <c r="S146" i="2"/>
  <c r="Q146" i="2"/>
  <c r="P146" i="2"/>
  <c r="O146" i="2"/>
  <c r="I146" i="2"/>
  <c r="U145" i="2"/>
  <c r="T145" i="2"/>
  <c r="S145" i="2"/>
  <c r="Q145" i="2"/>
  <c r="P145" i="2"/>
  <c r="O145" i="2"/>
  <c r="I145" i="2"/>
  <c r="U144" i="2"/>
  <c r="T144" i="2"/>
  <c r="S144" i="2"/>
  <c r="Q144" i="2"/>
  <c r="P144" i="2"/>
  <c r="O144" i="2"/>
  <c r="I144" i="2"/>
  <c r="U143" i="2"/>
  <c r="T143" i="2"/>
  <c r="S143" i="2"/>
  <c r="Q143" i="2"/>
  <c r="P143" i="2"/>
  <c r="O143" i="2"/>
  <c r="I143" i="2"/>
  <c r="U142" i="2"/>
  <c r="T142" i="2"/>
  <c r="S142" i="2"/>
  <c r="Q142" i="2"/>
  <c r="P142" i="2"/>
  <c r="O142" i="2"/>
  <c r="I142" i="2"/>
  <c r="U141" i="2"/>
  <c r="T141" i="2"/>
  <c r="S141" i="2"/>
  <c r="Q141" i="2"/>
  <c r="P141" i="2"/>
  <c r="O141" i="2"/>
  <c r="I141" i="2"/>
  <c r="U140" i="2"/>
  <c r="T140" i="2"/>
  <c r="S140" i="2"/>
  <c r="Q140" i="2"/>
  <c r="P140" i="2"/>
  <c r="O140" i="2"/>
  <c r="I140" i="2"/>
  <c r="U139" i="2"/>
  <c r="T139" i="2"/>
  <c r="S139" i="2"/>
  <c r="Q139" i="2"/>
  <c r="P139" i="2"/>
  <c r="O139" i="2"/>
  <c r="I139" i="2"/>
  <c r="U138" i="2"/>
  <c r="T138" i="2"/>
  <c r="S138" i="2"/>
  <c r="Q138" i="2"/>
  <c r="P138" i="2"/>
  <c r="O138" i="2"/>
  <c r="I138" i="2"/>
  <c r="U137" i="2"/>
  <c r="T137" i="2"/>
  <c r="S137" i="2"/>
  <c r="Q137" i="2"/>
  <c r="P137" i="2"/>
  <c r="O137" i="2"/>
  <c r="I137" i="2"/>
  <c r="U136" i="2"/>
  <c r="T136" i="2"/>
  <c r="S136" i="2"/>
  <c r="Q136" i="2"/>
  <c r="P136" i="2"/>
  <c r="O136" i="2"/>
  <c r="I136" i="2"/>
  <c r="U135" i="2"/>
  <c r="T135" i="2"/>
  <c r="S135" i="2"/>
  <c r="Q135" i="2"/>
  <c r="P135" i="2"/>
  <c r="O135" i="2"/>
  <c r="I135" i="2"/>
  <c r="U134" i="2"/>
  <c r="T134" i="2"/>
  <c r="S134" i="2"/>
  <c r="Q134" i="2"/>
  <c r="P134" i="2"/>
  <c r="O134" i="2"/>
  <c r="I134" i="2"/>
  <c r="U133" i="2"/>
  <c r="T133" i="2"/>
  <c r="S133" i="2"/>
  <c r="Q133" i="2"/>
  <c r="P133" i="2"/>
  <c r="O133" i="2"/>
  <c r="I133" i="2"/>
  <c r="U132" i="2"/>
  <c r="T132" i="2"/>
  <c r="S132" i="2"/>
  <c r="Q132" i="2"/>
  <c r="P132" i="2"/>
  <c r="O132" i="2"/>
  <c r="I132" i="2"/>
  <c r="U131" i="2"/>
  <c r="T131" i="2"/>
  <c r="S131" i="2"/>
  <c r="Q131" i="2"/>
  <c r="P131" i="2"/>
  <c r="O131" i="2"/>
  <c r="I131" i="2"/>
  <c r="U130" i="2"/>
  <c r="T130" i="2"/>
  <c r="S130" i="2"/>
  <c r="Q130" i="2"/>
  <c r="P130" i="2"/>
  <c r="O130" i="2"/>
  <c r="I130" i="2"/>
  <c r="U129" i="2"/>
  <c r="T129" i="2"/>
  <c r="S129" i="2"/>
  <c r="Q129" i="2"/>
  <c r="P129" i="2"/>
  <c r="O129" i="2"/>
  <c r="I129" i="2"/>
  <c r="U128" i="2"/>
  <c r="T128" i="2"/>
  <c r="S128" i="2"/>
  <c r="Q128" i="2"/>
  <c r="P128" i="2"/>
  <c r="O128" i="2"/>
  <c r="I128" i="2"/>
  <c r="U127" i="2"/>
  <c r="T127" i="2"/>
  <c r="S127" i="2"/>
  <c r="Q127" i="2"/>
  <c r="P127" i="2"/>
  <c r="O127" i="2"/>
  <c r="I127" i="2"/>
  <c r="U126" i="2"/>
  <c r="T126" i="2"/>
  <c r="S126" i="2"/>
  <c r="Q126" i="2"/>
  <c r="P126" i="2"/>
  <c r="O126" i="2"/>
  <c r="I126" i="2"/>
  <c r="U125" i="2"/>
  <c r="T125" i="2"/>
  <c r="S125" i="2"/>
  <c r="Q125" i="2"/>
  <c r="P125" i="2"/>
  <c r="O125" i="2"/>
  <c r="I125" i="2"/>
  <c r="U124" i="2"/>
  <c r="T124" i="2"/>
  <c r="S124" i="2"/>
  <c r="Q124" i="2"/>
  <c r="P124" i="2"/>
  <c r="O124" i="2"/>
  <c r="I124" i="2"/>
  <c r="U123" i="2"/>
  <c r="T123" i="2"/>
  <c r="S123" i="2"/>
  <c r="Q123" i="2"/>
  <c r="P123" i="2"/>
  <c r="O123" i="2"/>
  <c r="I123" i="2"/>
  <c r="U122" i="2"/>
  <c r="T122" i="2"/>
  <c r="S122" i="2"/>
  <c r="Q122" i="2"/>
  <c r="P122" i="2"/>
  <c r="O122" i="2"/>
  <c r="I122" i="2"/>
  <c r="U121" i="2"/>
  <c r="T121" i="2"/>
  <c r="S121" i="2"/>
  <c r="Q121" i="2"/>
  <c r="P121" i="2"/>
  <c r="O121" i="2"/>
  <c r="I121" i="2"/>
  <c r="U120" i="2"/>
  <c r="T120" i="2"/>
  <c r="S120" i="2"/>
  <c r="Q120" i="2"/>
  <c r="P120" i="2"/>
  <c r="O120" i="2"/>
  <c r="I120" i="2"/>
  <c r="U119" i="2"/>
  <c r="T119" i="2"/>
  <c r="S119" i="2"/>
  <c r="Q119" i="2"/>
  <c r="P119" i="2"/>
  <c r="O119" i="2"/>
  <c r="I119" i="2"/>
  <c r="U118" i="2"/>
  <c r="T118" i="2"/>
  <c r="S118" i="2"/>
  <c r="Q118" i="2"/>
  <c r="P118" i="2"/>
  <c r="O118" i="2"/>
  <c r="I118" i="2"/>
  <c r="U117" i="2"/>
  <c r="T117" i="2"/>
  <c r="S117" i="2"/>
  <c r="Q117" i="2"/>
  <c r="P117" i="2"/>
  <c r="O117" i="2"/>
  <c r="I117" i="2"/>
  <c r="U116" i="2"/>
  <c r="T116" i="2"/>
  <c r="S116" i="2"/>
  <c r="Q116" i="2"/>
  <c r="P116" i="2"/>
  <c r="O116" i="2"/>
  <c r="I116" i="2"/>
  <c r="U115" i="2"/>
  <c r="T115" i="2"/>
  <c r="S115" i="2"/>
  <c r="Q115" i="2"/>
  <c r="P115" i="2"/>
  <c r="O115" i="2"/>
  <c r="I115" i="2"/>
  <c r="U114" i="2"/>
  <c r="T114" i="2"/>
  <c r="S114" i="2"/>
  <c r="Q114" i="2"/>
  <c r="P114" i="2"/>
  <c r="O114" i="2"/>
  <c r="I114" i="2"/>
  <c r="U113" i="2"/>
  <c r="T113" i="2"/>
  <c r="S113" i="2"/>
  <c r="Q113" i="2"/>
  <c r="P113" i="2"/>
  <c r="O113" i="2"/>
  <c r="I113" i="2"/>
  <c r="U112" i="2"/>
  <c r="T112" i="2"/>
  <c r="S112" i="2"/>
  <c r="Q112" i="2"/>
  <c r="P112" i="2"/>
  <c r="O112" i="2"/>
  <c r="I112" i="2"/>
  <c r="U111" i="2"/>
  <c r="T111" i="2"/>
  <c r="S111" i="2"/>
  <c r="Q111" i="2"/>
  <c r="P111" i="2"/>
  <c r="O111" i="2"/>
  <c r="I111" i="2"/>
  <c r="U110" i="2"/>
  <c r="T110" i="2"/>
  <c r="S110" i="2"/>
  <c r="Q110" i="2"/>
  <c r="P110" i="2"/>
  <c r="O110" i="2"/>
  <c r="I110" i="2"/>
  <c r="U109" i="2"/>
  <c r="T109" i="2"/>
  <c r="S109" i="2"/>
  <c r="Q109" i="2"/>
  <c r="P109" i="2"/>
  <c r="O109" i="2"/>
  <c r="I109" i="2"/>
  <c r="U108" i="2"/>
  <c r="T108" i="2"/>
  <c r="S108" i="2"/>
  <c r="Q108" i="2"/>
  <c r="P108" i="2"/>
  <c r="O108" i="2"/>
  <c r="I108" i="2"/>
  <c r="U107" i="2"/>
  <c r="T107" i="2"/>
  <c r="S107" i="2"/>
  <c r="Q107" i="2"/>
  <c r="P107" i="2"/>
  <c r="O107" i="2"/>
  <c r="I107" i="2"/>
  <c r="U106" i="2"/>
  <c r="T106" i="2"/>
  <c r="S106" i="2"/>
  <c r="Q106" i="2"/>
  <c r="P106" i="2"/>
  <c r="O106" i="2"/>
  <c r="I106" i="2"/>
  <c r="U105" i="2"/>
  <c r="T105" i="2"/>
  <c r="S105" i="2"/>
  <c r="Q105" i="2"/>
  <c r="P105" i="2"/>
  <c r="O105" i="2"/>
  <c r="I105" i="2"/>
  <c r="U104" i="2"/>
  <c r="T104" i="2"/>
  <c r="S104" i="2"/>
  <c r="Q104" i="2"/>
  <c r="P104" i="2"/>
  <c r="O104" i="2"/>
  <c r="I104" i="2"/>
  <c r="U103" i="2"/>
  <c r="T103" i="2"/>
  <c r="S103" i="2"/>
  <c r="Q103" i="2"/>
  <c r="P103" i="2"/>
  <c r="O103" i="2"/>
  <c r="I103" i="2"/>
  <c r="U102" i="2"/>
  <c r="T102" i="2"/>
  <c r="S102" i="2"/>
  <c r="Q102" i="2"/>
  <c r="P102" i="2"/>
  <c r="O102" i="2"/>
  <c r="I102" i="2"/>
  <c r="U101" i="2"/>
  <c r="T101" i="2"/>
  <c r="S101" i="2"/>
  <c r="Q101" i="2"/>
  <c r="P101" i="2"/>
  <c r="O101" i="2"/>
  <c r="I101" i="2"/>
  <c r="U100" i="2"/>
  <c r="T100" i="2"/>
  <c r="S100" i="2"/>
  <c r="Q100" i="2"/>
  <c r="P100" i="2"/>
  <c r="O100" i="2"/>
  <c r="I100" i="2"/>
  <c r="U99" i="2"/>
  <c r="T99" i="2"/>
  <c r="S99" i="2"/>
  <c r="Q99" i="2"/>
  <c r="P99" i="2"/>
  <c r="O99" i="2"/>
  <c r="I99" i="2"/>
  <c r="U98" i="2"/>
  <c r="T98" i="2"/>
  <c r="S98" i="2"/>
  <c r="Q98" i="2"/>
  <c r="P98" i="2"/>
  <c r="O98" i="2"/>
  <c r="I98" i="2"/>
  <c r="U97" i="2"/>
  <c r="T97" i="2"/>
  <c r="S97" i="2"/>
  <c r="Q97" i="2"/>
  <c r="P97" i="2"/>
  <c r="O97" i="2"/>
  <c r="I97" i="2"/>
  <c r="U96" i="2"/>
  <c r="T96" i="2"/>
  <c r="S96" i="2"/>
  <c r="Q96" i="2"/>
  <c r="P96" i="2"/>
  <c r="O96" i="2"/>
  <c r="I96" i="2"/>
  <c r="U95" i="2"/>
  <c r="T95" i="2"/>
  <c r="S95" i="2"/>
  <c r="Q95" i="2"/>
  <c r="P95" i="2"/>
  <c r="O95" i="2"/>
  <c r="I95" i="2"/>
  <c r="U94" i="2"/>
  <c r="T94" i="2"/>
  <c r="S94" i="2"/>
  <c r="Q94" i="2"/>
  <c r="P94" i="2"/>
  <c r="O94" i="2"/>
  <c r="I94" i="2"/>
  <c r="U93" i="2"/>
  <c r="T93" i="2"/>
  <c r="S93" i="2"/>
  <c r="Q93" i="2"/>
  <c r="P93" i="2"/>
  <c r="O93" i="2"/>
  <c r="I93" i="2"/>
  <c r="U92" i="2"/>
  <c r="T92" i="2"/>
  <c r="S92" i="2"/>
  <c r="Q92" i="2"/>
  <c r="P92" i="2"/>
  <c r="O92" i="2"/>
  <c r="I92" i="2"/>
  <c r="U91" i="2"/>
  <c r="T91" i="2"/>
  <c r="S91" i="2"/>
  <c r="Q91" i="2"/>
  <c r="P91" i="2"/>
  <c r="O91" i="2"/>
  <c r="I91" i="2"/>
  <c r="U90" i="2"/>
  <c r="T90" i="2"/>
  <c r="S90" i="2"/>
  <c r="Q90" i="2"/>
  <c r="P90" i="2"/>
  <c r="O90" i="2"/>
  <c r="I90" i="2"/>
  <c r="U89" i="2"/>
  <c r="T89" i="2"/>
  <c r="S89" i="2"/>
  <c r="Q89" i="2"/>
  <c r="P89" i="2"/>
  <c r="O89" i="2"/>
  <c r="I89" i="2"/>
  <c r="U88" i="2"/>
  <c r="T88" i="2"/>
  <c r="S88" i="2"/>
  <c r="Q88" i="2"/>
  <c r="P88" i="2"/>
  <c r="O88" i="2"/>
  <c r="I88" i="2"/>
  <c r="U87" i="2"/>
  <c r="T87" i="2"/>
  <c r="S87" i="2"/>
  <c r="Q87" i="2"/>
  <c r="P87" i="2"/>
  <c r="O87" i="2"/>
  <c r="I87" i="2"/>
  <c r="U86" i="2"/>
  <c r="T86" i="2"/>
  <c r="S86" i="2"/>
  <c r="Q86" i="2"/>
  <c r="P86" i="2"/>
  <c r="O86" i="2"/>
  <c r="I86" i="2"/>
  <c r="U85" i="2"/>
  <c r="T85" i="2"/>
  <c r="S85" i="2"/>
  <c r="Q85" i="2"/>
  <c r="P85" i="2"/>
  <c r="O85" i="2"/>
  <c r="I85" i="2"/>
  <c r="U84" i="2"/>
  <c r="T84" i="2"/>
  <c r="S84" i="2"/>
  <c r="Q84" i="2"/>
  <c r="P84" i="2"/>
  <c r="O84" i="2"/>
  <c r="I84" i="2"/>
  <c r="U83" i="2"/>
  <c r="T83" i="2"/>
  <c r="S83" i="2"/>
  <c r="Q83" i="2"/>
  <c r="P83" i="2"/>
  <c r="O83" i="2"/>
  <c r="I83" i="2"/>
  <c r="U82" i="2"/>
  <c r="T82" i="2"/>
  <c r="S82" i="2"/>
  <c r="Q82" i="2"/>
  <c r="P82" i="2"/>
  <c r="O82" i="2"/>
  <c r="I82" i="2"/>
  <c r="U81" i="2"/>
  <c r="T81" i="2"/>
  <c r="S81" i="2"/>
  <c r="Q81" i="2"/>
  <c r="P81" i="2"/>
  <c r="O81" i="2"/>
  <c r="I81" i="2"/>
  <c r="U80" i="2"/>
  <c r="T80" i="2"/>
  <c r="S80" i="2"/>
  <c r="Q80" i="2"/>
  <c r="P80" i="2"/>
  <c r="O80" i="2"/>
  <c r="I80" i="2"/>
  <c r="U79" i="2"/>
  <c r="T79" i="2"/>
  <c r="S79" i="2"/>
  <c r="Q79" i="2"/>
  <c r="P79" i="2"/>
  <c r="O79" i="2"/>
  <c r="I79" i="2"/>
  <c r="U78" i="2"/>
  <c r="T78" i="2"/>
  <c r="S78" i="2"/>
  <c r="Q78" i="2"/>
  <c r="P78" i="2"/>
  <c r="O78" i="2"/>
  <c r="I78" i="2"/>
  <c r="U77" i="2"/>
  <c r="T77" i="2"/>
  <c r="S77" i="2"/>
  <c r="Q77" i="2"/>
  <c r="P77" i="2"/>
  <c r="O77" i="2"/>
  <c r="I77" i="2"/>
  <c r="U76" i="2"/>
  <c r="T76" i="2"/>
  <c r="S76" i="2"/>
  <c r="Q76" i="2"/>
  <c r="P76" i="2"/>
  <c r="O76" i="2"/>
  <c r="I76" i="2"/>
  <c r="U75" i="2"/>
  <c r="T75" i="2"/>
  <c r="S75" i="2"/>
  <c r="Q75" i="2"/>
  <c r="P75" i="2"/>
  <c r="O75" i="2"/>
  <c r="I75" i="2"/>
  <c r="U74" i="2"/>
  <c r="T74" i="2"/>
  <c r="S74" i="2"/>
  <c r="Q74" i="2"/>
  <c r="P74" i="2"/>
  <c r="O74" i="2"/>
  <c r="I74" i="2"/>
  <c r="U73" i="2"/>
  <c r="T73" i="2"/>
  <c r="S73" i="2"/>
  <c r="Q73" i="2"/>
  <c r="P73" i="2"/>
  <c r="O73" i="2"/>
  <c r="I73" i="2"/>
  <c r="U72" i="2"/>
  <c r="T72" i="2"/>
  <c r="S72" i="2"/>
  <c r="Q72" i="2"/>
  <c r="P72" i="2"/>
  <c r="O72" i="2"/>
  <c r="I72" i="2"/>
  <c r="U71" i="2"/>
  <c r="T71" i="2"/>
  <c r="S71" i="2"/>
  <c r="Q71" i="2"/>
  <c r="P71" i="2"/>
  <c r="O71" i="2"/>
  <c r="I71" i="2"/>
  <c r="U70" i="2"/>
  <c r="T70" i="2"/>
  <c r="S70" i="2"/>
  <c r="Q70" i="2"/>
  <c r="P70" i="2"/>
  <c r="O70" i="2"/>
  <c r="I70" i="2"/>
  <c r="U69" i="2"/>
  <c r="T69" i="2"/>
  <c r="S69" i="2"/>
  <c r="Q69" i="2"/>
  <c r="P69" i="2"/>
  <c r="O69" i="2"/>
  <c r="I69" i="2"/>
  <c r="U68" i="2"/>
  <c r="T68" i="2"/>
  <c r="S68" i="2"/>
  <c r="Q68" i="2"/>
  <c r="P68" i="2"/>
  <c r="O68" i="2"/>
  <c r="I68" i="2"/>
  <c r="U67" i="2"/>
  <c r="T67" i="2"/>
  <c r="S67" i="2"/>
  <c r="Q67" i="2"/>
  <c r="P67" i="2"/>
  <c r="O67" i="2"/>
  <c r="I67" i="2"/>
  <c r="U66" i="2"/>
  <c r="T66" i="2"/>
  <c r="S66" i="2"/>
  <c r="Q66" i="2"/>
  <c r="P66" i="2"/>
  <c r="O66" i="2"/>
  <c r="I66" i="2"/>
  <c r="U65" i="2"/>
  <c r="T65" i="2"/>
  <c r="S65" i="2"/>
  <c r="Q65" i="2"/>
  <c r="P65" i="2"/>
  <c r="O65" i="2"/>
  <c r="I65" i="2"/>
  <c r="U64" i="2"/>
  <c r="T64" i="2"/>
  <c r="S64" i="2"/>
  <c r="Q64" i="2"/>
  <c r="P64" i="2"/>
  <c r="O64" i="2"/>
  <c r="I64" i="2"/>
  <c r="U63" i="2"/>
  <c r="T63" i="2"/>
  <c r="S63" i="2"/>
  <c r="Q63" i="2"/>
  <c r="P63" i="2"/>
  <c r="O63" i="2"/>
  <c r="I63" i="2"/>
  <c r="U62" i="2"/>
  <c r="T62" i="2"/>
  <c r="S62" i="2"/>
  <c r="Q62" i="2"/>
  <c r="P62" i="2"/>
  <c r="O62" i="2"/>
  <c r="I62" i="2"/>
  <c r="U61" i="2"/>
  <c r="T61" i="2"/>
  <c r="S61" i="2"/>
  <c r="Q61" i="2"/>
  <c r="P61" i="2"/>
  <c r="O61" i="2"/>
  <c r="I61" i="2"/>
  <c r="U60" i="2"/>
  <c r="T60" i="2"/>
  <c r="S60" i="2"/>
  <c r="Q60" i="2"/>
  <c r="P60" i="2"/>
  <c r="O60" i="2"/>
  <c r="I60" i="2"/>
  <c r="U59" i="2"/>
  <c r="T59" i="2"/>
  <c r="S59" i="2"/>
  <c r="Q59" i="2"/>
  <c r="P59" i="2"/>
  <c r="O59" i="2"/>
  <c r="I59" i="2"/>
  <c r="U58" i="2"/>
  <c r="T58" i="2"/>
  <c r="S58" i="2"/>
  <c r="Q58" i="2"/>
  <c r="P58" i="2"/>
  <c r="O58" i="2"/>
  <c r="I58" i="2"/>
  <c r="U57" i="2"/>
  <c r="T57" i="2"/>
  <c r="S57" i="2"/>
  <c r="Q57" i="2"/>
  <c r="P57" i="2"/>
  <c r="O57" i="2"/>
  <c r="I57" i="2"/>
  <c r="U56" i="2"/>
  <c r="T56" i="2"/>
  <c r="S56" i="2"/>
  <c r="Q56" i="2"/>
  <c r="P56" i="2"/>
  <c r="O56" i="2"/>
  <c r="I56" i="2"/>
  <c r="U55" i="2"/>
  <c r="T55" i="2"/>
  <c r="S55" i="2"/>
  <c r="Q55" i="2"/>
  <c r="P55" i="2"/>
  <c r="O55" i="2"/>
  <c r="I55" i="2"/>
  <c r="U54" i="2"/>
  <c r="T54" i="2"/>
  <c r="S54" i="2"/>
  <c r="Q54" i="2"/>
  <c r="P54" i="2"/>
  <c r="O54" i="2"/>
  <c r="I54" i="2"/>
  <c r="U53" i="2"/>
  <c r="T53" i="2"/>
  <c r="S53" i="2"/>
  <c r="Q53" i="2"/>
  <c r="P53" i="2"/>
  <c r="O53" i="2"/>
  <c r="I53" i="2"/>
  <c r="U52" i="2"/>
  <c r="T52" i="2"/>
  <c r="S52" i="2"/>
  <c r="Q52" i="2"/>
  <c r="P52" i="2"/>
  <c r="O52" i="2"/>
  <c r="I52" i="2"/>
  <c r="U51" i="2"/>
  <c r="T51" i="2"/>
  <c r="S51" i="2"/>
  <c r="Q51" i="2"/>
  <c r="P51" i="2"/>
  <c r="O51" i="2"/>
  <c r="I51" i="2"/>
  <c r="U50" i="2"/>
  <c r="T50" i="2"/>
  <c r="S50" i="2"/>
  <c r="Q50" i="2"/>
  <c r="P50" i="2"/>
  <c r="O50" i="2"/>
  <c r="I50" i="2"/>
  <c r="U49" i="2"/>
  <c r="T49" i="2"/>
  <c r="S49" i="2"/>
  <c r="Q49" i="2"/>
  <c r="P49" i="2"/>
  <c r="O49" i="2"/>
  <c r="I49" i="2"/>
  <c r="U48" i="2"/>
  <c r="T48" i="2"/>
  <c r="S48" i="2"/>
  <c r="Q48" i="2"/>
  <c r="P48" i="2"/>
  <c r="O48" i="2"/>
  <c r="I48" i="2"/>
  <c r="U47" i="2"/>
  <c r="T47" i="2"/>
  <c r="S47" i="2"/>
  <c r="Q47" i="2"/>
  <c r="P47" i="2"/>
  <c r="O47" i="2"/>
  <c r="I47" i="2"/>
  <c r="U46" i="2"/>
  <c r="T46" i="2"/>
  <c r="S46" i="2"/>
  <c r="Q46" i="2"/>
  <c r="P46" i="2"/>
  <c r="O46" i="2"/>
  <c r="I46" i="2"/>
  <c r="U45" i="2"/>
  <c r="T45" i="2"/>
  <c r="S45" i="2"/>
  <c r="Q45" i="2"/>
  <c r="P45" i="2"/>
  <c r="O45" i="2"/>
  <c r="I45" i="2"/>
  <c r="U44" i="2"/>
  <c r="T44" i="2"/>
  <c r="S44" i="2"/>
  <c r="Q44" i="2"/>
  <c r="P44" i="2"/>
  <c r="O44" i="2"/>
  <c r="I44" i="2"/>
  <c r="U43" i="2"/>
  <c r="T43" i="2"/>
  <c r="S43" i="2"/>
  <c r="Q43" i="2"/>
  <c r="P43" i="2"/>
  <c r="O43" i="2"/>
  <c r="I43" i="2"/>
  <c r="U42" i="2"/>
  <c r="T42" i="2"/>
  <c r="S42" i="2"/>
  <c r="Q42" i="2"/>
  <c r="P42" i="2"/>
  <c r="O42" i="2"/>
  <c r="I42" i="2"/>
  <c r="U41" i="2"/>
  <c r="T41" i="2"/>
  <c r="S41" i="2"/>
  <c r="Q41" i="2"/>
  <c r="P41" i="2"/>
  <c r="O41" i="2"/>
  <c r="I41" i="2"/>
  <c r="U40" i="2"/>
  <c r="T40" i="2"/>
  <c r="S40" i="2"/>
  <c r="Q40" i="2"/>
  <c r="P40" i="2"/>
  <c r="O40" i="2"/>
  <c r="I40" i="2"/>
  <c r="U39" i="2"/>
  <c r="T39" i="2"/>
  <c r="S39" i="2"/>
  <c r="Q39" i="2"/>
  <c r="P39" i="2"/>
  <c r="O39" i="2"/>
  <c r="I39" i="2"/>
  <c r="U38" i="2"/>
  <c r="T38" i="2"/>
  <c r="S38" i="2"/>
  <c r="Q38" i="2"/>
  <c r="P38" i="2"/>
  <c r="O38" i="2"/>
  <c r="I38" i="2"/>
  <c r="U37" i="2"/>
  <c r="T37" i="2"/>
  <c r="S37" i="2"/>
  <c r="Q37" i="2"/>
  <c r="P37" i="2"/>
  <c r="O37" i="2"/>
  <c r="I37" i="2"/>
  <c r="U36" i="2"/>
  <c r="T36" i="2"/>
  <c r="S36" i="2"/>
  <c r="Q36" i="2"/>
  <c r="P36" i="2"/>
  <c r="O36" i="2"/>
  <c r="I36" i="2"/>
  <c r="U35" i="2"/>
  <c r="T35" i="2"/>
  <c r="S35" i="2"/>
  <c r="Q35" i="2"/>
  <c r="P35" i="2"/>
  <c r="O35" i="2"/>
  <c r="I35" i="2"/>
  <c r="U34" i="2"/>
  <c r="T34" i="2"/>
  <c r="S34" i="2"/>
  <c r="Q34" i="2"/>
  <c r="P34" i="2"/>
  <c r="O34" i="2"/>
  <c r="I34" i="2"/>
  <c r="U33" i="2"/>
  <c r="T33" i="2"/>
  <c r="S33" i="2"/>
  <c r="Q33" i="2"/>
  <c r="P33" i="2"/>
  <c r="O33" i="2"/>
  <c r="I33" i="2"/>
  <c r="U32" i="2"/>
  <c r="T32" i="2"/>
  <c r="S32" i="2"/>
  <c r="Q32" i="2"/>
  <c r="P32" i="2"/>
  <c r="O32" i="2"/>
  <c r="I32" i="2"/>
  <c r="U31" i="2"/>
  <c r="T31" i="2"/>
  <c r="S31" i="2"/>
  <c r="Q31" i="2"/>
  <c r="P31" i="2"/>
  <c r="O31" i="2"/>
  <c r="I31" i="2"/>
  <c r="U30" i="2"/>
  <c r="T30" i="2"/>
  <c r="S30" i="2"/>
  <c r="Q30" i="2"/>
  <c r="P30" i="2"/>
  <c r="O30" i="2"/>
  <c r="I30" i="2"/>
  <c r="U29" i="2"/>
  <c r="T29" i="2"/>
  <c r="S29" i="2"/>
  <c r="Q29" i="2"/>
  <c r="P29" i="2"/>
  <c r="O29" i="2"/>
  <c r="I29" i="2"/>
  <c r="U28" i="2"/>
  <c r="T28" i="2"/>
  <c r="S28" i="2"/>
  <c r="Q28" i="2"/>
  <c r="P28" i="2"/>
  <c r="O28" i="2"/>
  <c r="I28" i="2"/>
  <c r="U27" i="2"/>
  <c r="T27" i="2"/>
  <c r="S27" i="2"/>
  <c r="Q27" i="2"/>
  <c r="P27" i="2"/>
  <c r="O27" i="2"/>
  <c r="I27" i="2"/>
  <c r="U26" i="2"/>
  <c r="T26" i="2"/>
  <c r="S26" i="2"/>
  <c r="Q26" i="2"/>
  <c r="P26" i="2"/>
  <c r="O26" i="2"/>
  <c r="I26" i="2"/>
  <c r="U25" i="2"/>
  <c r="T25" i="2"/>
  <c r="S25" i="2"/>
  <c r="Q25" i="2"/>
  <c r="P25" i="2"/>
  <c r="O25" i="2"/>
  <c r="I25" i="2"/>
  <c r="U24" i="2"/>
  <c r="T24" i="2"/>
  <c r="S24" i="2"/>
  <c r="Q24" i="2"/>
  <c r="P24" i="2"/>
  <c r="O24" i="2"/>
  <c r="I24" i="2"/>
  <c r="U23" i="2"/>
  <c r="T23" i="2"/>
  <c r="S23" i="2"/>
  <c r="Q23" i="2"/>
  <c r="P23" i="2"/>
  <c r="O23" i="2"/>
  <c r="I23" i="2"/>
  <c r="U22" i="2"/>
  <c r="T22" i="2"/>
  <c r="S22" i="2"/>
  <c r="Q22" i="2"/>
  <c r="P22" i="2"/>
  <c r="O22" i="2"/>
  <c r="I22" i="2"/>
  <c r="U21" i="2"/>
  <c r="T21" i="2"/>
  <c r="S21" i="2"/>
  <c r="Q21" i="2"/>
  <c r="P21" i="2"/>
  <c r="O21" i="2"/>
  <c r="I21" i="2"/>
  <c r="U20" i="2"/>
  <c r="T20" i="2"/>
  <c r="S20" i="2"/>
  <c r="Q20" i="2"/>
  <c r="P20" i="2"/>
  <c r="O20" i="2"/>
  <c r="I20" i="2"/>
  <c r="U19" i="2"/>
  <c r="T19" i="2"/>
  <c r="S19" i="2"/>
  <c r="Q19" i="2"/>
  <c r="P19" i="2"/>
  <c r="O19" i="2"/>
  <c r="I19" i="2"/>
  <c r="U18" i="2"/>
  <c r="T18" i="2"/>
  <c r="S18" i="2"/>
  <c r="Q18" i="2"/>
  <c r="P18" i="2"/>
  <c r="O18" i="2"/>
  <c r="I18" i="2"/>
  <c r="U17" i="2"/>
  <c r="T17" i="2"/>
  <c r="S17" i="2"/>
  <c r="Q17" i="2"/>
  <c r="P17" i="2"/>
  <c r="O17" i="2"/>
  <c r="I17" i="2"/>
  <c r="U16" i="2"/>
  <c r="T16" i="2"/>
  <c r="S16" i="2"/>
  <c r="Q16" i="2"/>
  <c r="P16" i="2"/>
  <c r="O16" i="2"/>
  <c r="I16" i="2"/>
  <c r="U15" i="2"/>
  <c r="T15" i="2"/>
  <c r="S15" i="2"/>
  <c r="Q15" i="2"/>
  <c r="P15" i="2"/>
  <c r="O15" i="2"/>
  <c r="I15" i="2"/>
  <c r="U14" i="2"/>
  <c r="T14" i="2"/>
  <c r="S14" i="2"/>
  <c r="Q14" i="2"/>
  <c r="P14" i="2"/>
  <c r="O14" i="2"/>
  <c r="I14" i="2"/>
  <c r="U13" i="2"/>
  <c r="T13" i="2"/>
  <c r="S13" i="2"/>
  <c r="Q13" i="2"/>
  <c r="P13" i="2"/>
  <c r="O13" i="2"/>
  <c r="I13" i="2"/>
  <c r="U12" i="2"/>
  <c r="T12" i="2"/>
  <c r="S12" i="2"/>
  <c r="Q12" i="2"/>
  <c r="P12" i="2"/>
  <c r="O12" i="2"/>
  <c r="I12" i="2"/>
  <c r="U11" i="2"/>
  <c r="T11" i="2"/>
  <c r="S11" i="2"/>
  <c r="Q11" i="2"/>
  <c r="P11" i="2"/>
  <c r="O11" i="2"/>
  <c r="I11" i="2"/>
  <c r="U10" i="2"/>
  <c r="T10" i="2"/>
  <c r="S10" i="2"/>
  <c r="Q10" i="2"/>
  <c r="P10" i="2"/>
  <c r="O10" i="2"/>
  <c r="I10" i="2"/>
  <c r="U9" i="2"/>
  <c r="T9" i="2"/>
  <c r="S9" i="2"/>
  <c r="Q9" i="2"/>
  <c r="P9" i="2"/>
  <c r="O9" i="2"/>
  <c r="I9" i="2"/>
  <c r="U8" i="2"/>
  <c r="T8" i="2"/>
  <c r="S8" i="2"/>
  <c r="Q8" i="2"/>
  <c r="P8" i="2"/>
  <c r="O8" i="2"/>
  <c r="I8" i="2"/>
  <c r="U7" i="2"/>
  <c r="T7" i="2"/>
  <c r="S7" i="2"/>
  <c r="Q7" i="2"/>
  <c r="P7" i="2"/>
  <c r="O7" i="2"/>
  <c r="I7" i="2"/>
  <c r="U6" i="2"/>
  <c r="T6" i="2"/>
  <c r="S6" i="2"/>
  <c r="Q6" i="2"/>
  <c r="P6" i="2"/>
  <c r="O6" i="2"/>
  <c r="I6" i="2"/>
  <c r="U5" i="2"/>
  <c r="T5" i="2"/>
  <c r="S5" i="2"/>
  <c r="Q5" i="2"/>
  <c r="P5" i="2"/>
  <c r="O5" i="2"/>
  <c r="I5" i="2"/>
  <c r="U4" i="2"/>
  <c r="T4" i="2"/>
  <c r="S4" i="2"/>
  <c r="Q4" i="2"/>
  <c r="P4" i="2"/>
  <c r="O4" i="2"/>
  <c r="I4" i="2"/>
  <c r="U3" i="2"/>
  <c r="T3" i="2"/>
  <c r="S3" i="2"/>
  <c r="Q3" i="2"/>
  <c r="P3" i="2"/>
  <c r="O3" i="2"/>
  <c r="I3" i="2"/>
  <c r="U2" i="2"/>
  <c r="T2" i="2"/>
  <c r="S2" i="2"/>
  <c r="Q2" i="2"/>
  <c r="P2" i="2"/>
  <c r="O2" i="2"/>
  <c r="I2" i="2"/>
  <c r="U7" i="3" l="1"/>
  <c r="V10" i="3"/>
  <c r="U15" i="3"/>
  <c r="U23" i="3"/>
  <c r="U40" i="3"/>
  <c r="U48" i="3"/>
  <c r="U9" i="3"/>
  <c r="U17" i="3"/>
  <c r="U25" i="3"/>
  <c r="U46" i="3"/>
  <c r="U50" i="3"/>
  <c r="G35" i="24"/>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<sst xmlns="http://schemas.openxmlformats.org/spreadsheetml/2006/main" count="6095" uniqueCount="3270">
  <si>
    <t>SOLUCIÓN DE ASEGURAMIENTO DE FINCAS:</t>
  </si>
  <si>
    <t>ADD-ON MÓDULO NURTURE DE TESCO
SISTEMA DE GESTIÓN DE CALIDAD</t>
  </si>
  <si>
    <t>ÁMBITO:</t>
  </si>
  <si>
    <t>PLANTAS</t>
  </si>
  <si>
    <t>CATEGORÍA DE PRODUCTOS:</t>
  </si>
  <si>
    <t>FRUTAS Y HORTALIZAS</t>
  </si>
  <si>
    <t>TIPO DE DOCUMENTO:</t>
  </si>
  <si>
    <t/>
  </si>
  <si>
    <t xml:space="preserve">IDIOMA: </t>
  </si>
  <si>
    <t>ESPAÑOL</t>
  </si>
  <si>
    <t xml:space="preserve">VERSIÓN: </t>
  </si>
  <si>
    <t>VÁLIDO DESDE:</t>
  </si>
  <si>
    <t>1 DE ENERO DE 2024</t>
  </si>
  <si>
    <t>OBLIGATORIO DESDE:</t>
  </si>
  <si>
    <t xml:space="preserve">© COPYRIGHT: </t>
  </si>
  <si>
    <t xml:space="preserve">GLOBALG.A.P. c/o FoodPLUS GmbH, Spichernstr. 55, 50672 Colonia, Alemania. 
Solamente se permite la copia y distribución en su forma original, sin alteraciones.
Tesco plc. Tesco Stores Limited; Shire Park, Welwyn Garden City, Hertfordshire, AL7 1GA, UK 
</t>
  </si>
  <si>
    <t>Sus listas de verificación (paso 2) </t>
  </si>
  <si>
    <t>En este documento se indican los principios y criterios para el add-on Módulo Nurture y la norma IFA v6 Smart para el sistema de gestión de calidad (SGC).</t>
  </si>
  <si>
    <r>
      <rPr>
        <b/>
        <sz val="9"/>
        <color theme="1"/>
        <rFont val="Arial"/>
        <family val="2"/>
      </rPr>
      <t xml:space="preserve">Uso de su lista de verificación:
</t>
    </r>
    <r>
      <rPr>
        <sz val="9"/>
        <color theme="1"/>
        <rFont val="Arial"/>
        <family val="2"/>
      </rPr>
      <t>• Encontrará su lista de verificación en la pestaña “SGC”. También se debe completar la pestaña “Información general”. 
• Si tiene uno o varios centros de manipulación del producto centrales, entonces debe completar la lista de verificación en la pestaña “Centro de manip. del prod.”. Si opera un sistema de control de residuos (SCR), entonces debe completar la lista de verificación en la pestaña “SCR”.
• Todos los principios y criterios se deben auditar y se consideran aplicables por defecto, a menos que se indique lo contrario.
• Marque cada principio de la lista de verificación con una X en la columna que refleje el estado de cumplimiento (Sí, No o N/A). 
• Los principios y criterios se deben justificar (comentar) como se indica abajo.</t>
    </r>
  </si>
  <si>
    <t>Caso de uso</t>
  </si>
  <si>
    <t>¿Se requiere justificación/comentarios?</t>
  </si>
  <si>
    <t>Principios y criterios que son Obligaciones Mayores y Obligaciones Menores marcados como no aplicables* (N/A)</t>
  </si>
  <si>
    <t>Siempre se debe aportar una justificación sobre la base de la evidencia observada.</t>
  </si>
  <si>
    <t>*Hay algunos principios y criterios que no se pueden marcar como “N/A”. En este caso, debe elegir “Sí” o “No”.</t>
  </si>
  <si>
    <t>Principios y criterios que son Obligaciones Mayores en auditorías internas del SGC o auditorías internas de los miembros/sitios (Opción 2 o productores multisitio Opción 1 con SGC)</t>
  </si>
  <si>
    <t>Siempre se debe aportar una justificación sobre la base de la evidencia observada, independientemente de si hay cumplimiento o no.</t>
  </si>
  <si>
    <t>Principios y criterios que son Obligaciones Menores en auditorías internas del SGC o auditorías internas de los miembros/sitios (Opción 2 o productores multisitio Opción 1 con SGC)</t>
  </si>
  <si>
    <r>
      <t xml:space="preserve">En caso de </t>
    </r>
    <r>
      <rPr>
        <b/>
        <sz val="9"/>
        <color theme="1"/>
        <rFont val="Arial"/>
        <family val="2"/>
      </rPr>
      <t>cumplimiento</t>
    </r>
    <r>
      <rPr>
        <sz val="9"/>
        <color theme="1"/>
        <rFont val="Arial"/>
        <family val="2"/>
      </rPr>
      <t>, no es necesario aportar comentarios de la evidencia observada, aunque se puede hacer.</t>
    </r>
  </si>
  <si>
    <r>
      <t xml:space="preserve">En caso de </t>
    </r>
    <r>
      <rPr>
        <b/>
        <sz val="9"/>
        <color theme="1"/>
        <rFont val="Arial"/>
        <family val="2"/>
      </rPr>
      <t>incumplimiento</t>
    </r>
    <r>
      <rPr>
        <sz val="9"/>
        <color theme="1"/>
        <rFont val="Arial"/>
        <family val="2"/>
      </rPr>
      <t>, siempre se debe aportar una justificación sobre la base de la evidencia observada.</t>
    </r>
  </si>
  <si>
    <t>Recomendaciones</t>
  </si>
  <si>
    <t>Independientemente de si hay cumplimiento o no, no es necesario aportar justificación para las Recomendaciones, aunque se puede hacer.</t>
  </si>
  <si>
    <r>
      <rPr>
        <b/>
        <sz val="9"/>
        <rFont val="Arial"/>
        <family val="2"/>
      </rPr>
      <t>Reglas para OC y del proceso para la verificación de un SCR</t>
    </r>
    <r>
      <rPr>
        <sz val="9"/>
        <rFont val="Arial"/>
        <family val="2"/>
      </rPr>
      <t xml:space="preserve">
1. El OC debe tener un acuerdo de sublicencia y certificación GLOBALG.A.P. válido para el ámbito plantas de la norma IFA. Los P&amp;C correspondientes al SCR se consideran parte de la norma IFA.
2. El OC debe tener un contrato de servicio con un operador del SCR para auditar el SCR. En el caso de un grupo de productores (Opción 2), el contrato de servicio para auditar el SCR puede estar incluido en el acuerdo de certificación.
3. Los auditores del OC del SGC y de la finca cualificados para el ámbito plantas pueden realizar una auditoría del SCR sin la necesidad de recibir formación adicional.
4. Los incumplimientos de P&amp;C deben cerrarse dentro de un plazo de 28 días desde el último día de la auditoría realizada por el OC.
5. El requisito para obtener una verificación positiva de un SCR es que se cumpla con el 100 % de los P&amp;C del SCR. Todos los P&amp;C tienen el nivel de “Obligación Mayor”.
5. El OC debe completar el resumen de la auditoría del SCR y justificar el nivel de cumplimiento final (cumplimiento/incumplimiento).
6. La secretaría GLOBALG.A.P. no exige que los OC que ofrecen auditorías del SCR se sometan a un registro adicional. Las auditorías del SCR se incluyen en el ámbito plantas. No se aplican tarifas adicionales.
7. El Programa de Integridad de Certificación (CIPRO) puede incluir auditorías del SCR.</t>
    </r>
  </si>
  <si>
    <t>Definiciones SCR</t>
  </si>
  <si>
    <r>
      <rPr>
        <b/>
        <sz val="9"/>
        <rFont val="Arial"/>
        <family val="2"/>
      </rPr>
      <t>Muestreo de primera, segunda y tercera parte</t>
    </r>
    <r>
      <rPr>
        <sz val="9"/>
        <rFont val="Arial"/>
        <family val="2"/>
      </rPr>
      <t xml:space="preserve">
1. Muestreo de primera parte: cuando los productores individuales (Opción 1) o los miembros de un grupo de productores (Opción 2) toman la muestra del producto de su propia producción. Para la certificación IFA v6 Smart e IFA v6 GFS para frutas y hortalizas, es aceptable el muestreo de primera parte (“automuestreo”) (véase la norma, análisis de residuos). En el caso de los sistemas de control de residuos (SCR), se aplica el muestreo de segunda o de tercera parte. 
2. Muestreo de segunda parte: cuando el operador del SCR toma la muestra del producto y este operador es parte de una organización que participa en la producción, distribución, compra o propiedad de los productos muestreados (p. ej., una organización Opción 2 opera un SCR para sus miembros o un comerciante opera un SCR para sus proveedores).
3. Muestreo de tercera parte: cuando el operador del SCR toma la muestra del producto y este operador no participa en la producción, distribución, compra ni propiedad de los productos muestreados (p. ej., un proveedor de servicios independiente, un organismo de inspección, un OC o un laboratorio). El operador del SCR debe demostrar que no tiene una propiedad común con el productor sometido al muestreo, que no tiene personas designadas de propiedad común en los consejos de administración (o equivalentes) de las organizaciones, que no entrega los informes directamente a un órgano superior del mismo nivel de gestión, y que no tiene acuerdos contractuales, entendimientos informales u otros medios que le permita influir en el resultado del muestreo.
Nota 1: Si el operador del SCR forma parte de una organización que participa en la producción, distribución, compra o propiedad de los productos muestreados, y ha subcontratado la toma de muestras y la entrega al laboratorio por parte de un tercero independiente, el muestreo se clasifica como muestreo de tercera parte.
Nota 2: Si el primer comprador o manipulador (que no es el productor individual ni el grupo de productores) es una empresa con certificación CoC, el operador del SCR puede tomar una muestra de los productos de los productores en las instalaciones de la empresa que tiene la certificación CoC. El primer comprador o manipulador puede operar su propio SCR.
Nota 3: Si un SCR utiliza diferentes combinaciones de muestreo, se debe clasificar según el nivel más bajo (p. ej., si un SCR utiliza en parte el muestreo de segunda parte y en parte el muestreo de tercera parte, se debe clasificar como un SCR de segunda parte).</t>
    </r>
  </si>
  <si>
    <r>
      <rPr>
        <b/>
        <sz val="9"/>
        <rFont val="Arial"/>
        <family val="2"/>
      </rPr>
      <t>Sitio de producción</t>
    </r>
    <r>
      <rPr>
        <sz val="9"/>
        <rFont val="Arial"/>
        <family val="2"/>
      </rPr>
      <t xml:space="preserve">
Un área de producción (p. ej., campos, lotes, estanques, ranchos, etc.) que es propiedad de una entidad legal o bien está alquilado y gestionado en última instancia por una entidad legal, y donde se utilizan los mismos factores de insumos (p. ej., suministro de agua, trabajadores, equipos, almacenes). Un sitio puede contener varias áreas no contiguas (áreas que no comparten una linde común) y en él se puede producir más de un producto. Todos los sitios de producción en los que se fabrican el producto o los productos procedentes de procesos de producción que están incluidos en el ámbito de certificación GLOBALG.A.P. deben estar identificados y registrados.</t>
    </r>
  </si>
  <si>
    <t>Relación entre los niveles de muestreo: reducido, estándar y estricto</t>
  </si>
  <si>
    <t>Criterios 2.4 y 2.7: número mínimo de muestras para la producción de frutas y hortalizas, cultivos a granel, té y lúpulo</t>
  </si>
  <si>
    <t>Reglas para el nivel del muestreo</t>
  </si>
  <si>
    <t>1. Si se añade un producto nuevo al ámbito del SCR, se aplica el nivel estándar para el número mínimo requerido de muestras en el primer año.
2. Si el número de casos de superación de LMR es mayor al máximo permitido para mantener el nivel de muestreo, entonces en el año o la temporada siguiente se aplica el nivel de muestreo inmediatamente superior. P. ej., de nivel estándar a nivel estricto o de nivel reducido a nivel estándar.
3. Si el número de casos de superación de LMR es menor al máximo permitido durante dos años consecutivos, entonces en el año o la temporada siguiente se aplica el nivel de muestreo inmediatamente inferior. P. ej., de nivel estricto a nivel estándar, o de nivel estándar a nivel reducido.
4. Si el número de casos de superación de LMR es mayor al máximo permitido en el nivel estricto, entonces en el año o la temporada siguiente se aplica un muestreo del 100 % de todos los sitios de producción.
5. Si el operador del SCR toma más muestras que el número mínimo requerido, el criterio para cambiar a un nivel de muestreo superior o inferior se basa en el número real de las muestras realizadas, según los intervalos que se indican en la siguiente tabla.
6. Si el operador del SCR puede demostrar el cumplimiento del nivel estándar en los dos años anteriores al año de implementación del SCR v6, se aplica el nivel reducido.</t>
  </si>
  <si>
    <t>Número de sitios de producción por producto</t>
  </si>
  <si>
    <t>Número mínimo de muestras por producto</t>
  </si>
  <si>
    <t>Nivel reducido</t>
  </si>
  <si>
    <t>Nivel estándar</t>
  </si>
  <si>
    <t>Nivel estricto</t>
  </si>
  <si>
    <t>2-8</t>
  </si>
  <si>
    <t>2 (0, 1)*</t>
  </si>
  <si>
    <t>2 (0, 1)</t>
  </si>
  <si>
    <t>3 (0, 1)</t>
  </si>
  <si>
    <t>9-15</t>
  </si>
  <si>
    <t>5 (0, 1)</t>
  </si>
  <si>
    <t>16-25</t>
  </si>
  <si>
    <t>8 (0, 1)</t>
  </si>
  <si>
    <t>26-50</t>
  </si>
  <si>
    <t>13 (0, 1)</t>
  </si>
  <si>
    <t>51-90</t>
  </si>
  <si>
    <t>20 (0, 1)</t>
  </si>
  <si>
    <t>91-150</t>
  </si>
  <si>
    <t>32 (1, 2)</t>
  </si>
  <si>
    <t>151-280</t>
  </si>
  <si>
    <t>50 (1, 2)</t>
  </si>
  <si>
    <t>281-500</t>
  </si>
  <si>
    <t>80 (1, 2)</t>
  </si>
  <si>
    <t>501-1200</t>
  </si>
  <si>
    <t>80 (2, 3)</t>
  </si>
  <si>
    <t>125 (2, 3)</t>
  </si>
  <si>
    <t>1201-3200</t>
  </si>
  <si>
    <t>125 (3, 4)</t>
  </si>
  <si>
    <t>200 (3, 4)</t>
  </si>
  <si>
    <t>3201-10000</t>
  </si>
  <si>
    <t>200 (5, 6)</t>
  </si>
  <si>
    <t>315 (5, 6)</t>
  </si>
  <si>
    <t>10001-35000</t>
  </si>
  <si>
    <t>315 (7, 8)</t>
  </si>
  <si>
    <t>500 (8, 9)</t>
  </si>
  <si>
    <t>35001-150000</t>
  </si>
  <si>
    <t>500 (10, 11)</t>
  </si>
  <si>
    <t>800 (12, 13)</t>
  </si>
  <si>
    <t>150001-500000</t>
  </si>
  <si>
    <t>800 (14, 15)</t>
  </si>
  <si>
    <t>1250 (18, 19)</t>
  </si>
  <si>
    <t xml:space="preserve">*2 (0, 1):
El primer número (2) indica el número mínimo de muestras por año o temporada.
El segundo número (0) indica el número máximo de casos de superación de LMR permitido para mantener el mismo nivel de muestreo en el año o la temporada siguiente.
El tercer número (1) indica el número mínimo de casos de superación de LMR necesarios para aplicar el siguiente nivel superior de muestreo en el año o la temporada siguiente. </t>
  </si>
  <si>
    <r>
      <rPr>
        <b/>
        <sz val="9"/>
        <rFont val="Arial"/>
        <family val="2"/>
      </rPr>
      <t xml:space="preserve">Ejemplo 1
</t>
    </r>
    <r>
      <rPr>
        <sz val="9"/>
        <rFont val="Arial"/>
        <family val="2"/>
      </rPr>
      <t xml:space="preserve">
Producto: manzanas 
Número de sitios de producción: 610 
(500 productores individuales Opción 1 y 40 productores multisitio Opción 1 con un total de 110 sitios de producción)</t>
    </r>
  </si>
  <si>
    <t>Año 1: nivel estándar
Número de muestras: 80 (se permite un máximo de 2 casos de superación de LMR; a partir de 3 casos de superación de LMR, se debe aplicar el siguiente nivel superior de muestreo en el año o la temporada siguiente)
Resultado real: 1 superación de LMR</t>
  </si>
  <si>
    <t>Año 2: nivel estándar
Número de muestras: 80 (se permite un máximo de 2 casos de superación de LMR; a partir de 3 casos de superación de LMR, se debe aplicar el siguiente nivel superior de muestreo en el año o la temporada siguiente)
Resultado real: 2 superaciones de LMR</t>
  </si>
  <si>
    <t>Año 3: nivel reducido
Número de muestras: 32 (se permite un máximo de 1 caso de superación de LMR; a partir de 2 casos de superación de LMR, se debe aplicar el siguiente nivel superior de muestreo en el año o la temporada siguiente)
Resultado real: 1 superación de LMR</t>
  </si>
  <si>
    <r>
      <rPr>
        <b/>
        <sz val="9"/>
        <rFont val="Arial"/>
        <family val="2"/>
      </rPr>
      <t>Ejemplo 2</t>
    </r>
    <r>
      <rPr>
        <sz val="9"/>
        <rFont val="Arial"/>
        <family val="2"/>
      </rPr>
      <t xml:space="preserve">
Producto: tomates 
Número de sitios de producción: 110 
(110 sitios de producción de miembros de un grupo de productores Opción 2)</t>
    </r>
  </si>
  <si>
    <t>Año 1: nivel reducido
Número real de muestras: 82 (se permite un máximo de 2 casos de superación de LMR; a partir de 3 casos de superación de LMR, se debe aplicar el siguiente nivel superior de muestreo en el año o la temporada siguiente)
El número mínimo de muestras es 8 pero, por ejemplo, debido a exigencias del cliente, el operador del SCR toma 82 muestras.
Resultado real: 1 superación de LMR</t>
  </si>
  <si>
    <t>Año 2: nivel reducido
Número real de muestras: 84 (se permite un máximo de 2 casos de superación de LMR; a partir de 3 casos de superación de LMR, se debe aplicar el siguiente nivel superior de muestreo en el año o la temporada siguiente)
El número mínimo de muestras es 8 pero, por ejemplo, debido a exigencias del cliente, el operador del SCR toma 84 muestras.  
Resultado real: 4 superaciones de LMR</t>
  </si>
  <si>
    <t>Año 3: nivel estándar
Número real de muestras: 71 (se permite un máximo de 1 caso de superación de LMR; a partir de 2 casos de superación de LMR, se debe aplicar el siguiente nivel superior de muestreo en el año o la temporada siguiente)
El número mínimo de muestras es 20 pero, por ejemplo, por razones de mercado, el operador del SCR toma 71 muestras.
Resultado real: 1 superación de LMR</t>
  </si>
  <si>
    <r>
      <rPr>
        <b/>
        <sz val="9"/>
        <rFont val="Arial"/>
        <family val="2"/>
      </rPr>
      <t xml:space="preserve">Ejemplo 3
</t>
    </r>
    <r>
      <rPr>
        <sz val="9"/>
        <rFont val="Arial"/>
        <family val="2"/>
      </rPr>
      <t xml:space="preserve">
Producto: cilantro 
Número de sitios de producción: 4 
(1 productor multisitio Opción 1 con 4 sitios de producción)</t>
    </r>
  </si>
  <si>
    <t>Año 1: nivel estándar
Número de muestras: 2 (se permite un máximo de 0 casos de superación de LMR; a partir de 1 caso de superación de LMR, se aplicará el siguiente nivel superior de muestreo en el año o la temporada siguiente)
Resultado real: 1 superación de LMR</t>
  </si>
  <si>
    <t>Año 2: nivel estricto
Número de muestras: 3 (se permite un máximo de 0 casos de superación de LMR; a partir de 1 caso de superación de LMR, se aplicará el siguiente nivel superior de muestreo en el año o la temporada siguiente)
Resultado real: 1 superación de LMR</t>
  </si>
  <si>
    <t>Año 3: Muestreo del 100 %
Número de muestras: 4</t>
  </si>
  <si>
    <t>Criterios 2.5 y 2.7: número mínimo de muestras para frutas y hortalizas, cultivos a granel, té y lúpulo comercializados</t>
  </si>
  <si>
    <t>1. Si se añade un producto nuevo al ámbito del SCR, se aplica el nivel estándar para el número mínimo requerido de muestras en el primer año.
2. Si el número de casos de superación de LMR es mayor al máximo permitido para mantener el nivel de muestreo, entonces en el año o la temporada siguiente se aplica el nivel de muestreo inmediatamente superior. P. ej., de nivel estándar a nivel estricto o de nivel reducido a nivel estándar.
3. Si el número de casos de superación de LMR es menor al máximo permitido durante dos años consecutivos, entonces en el año o la temporada siguiente se aplica el nivel de muestreo inmediatamente inferior. P. ej., de nivel estricto a nivel estándar, o de nivel estándar a nivel reducido.
4. Si el número de casos de superación de LMR es mayor al máximo permitido en el nivel estricto, entonces en el año o la temporada siguiente se aplica un muestreo del 100 % de todos los proveedores.
5. Si el operador del SCR toma más muestras que el número mínimo requerido, el criterio para cambiar a un nivel de muestreo superior o inferior se basa en la clasificación del número real de muestras.
6. Si el operador del SCR puede demostrar el cumplimiento del nivel estándar en los dos años anteriores al año de implementación del SCR v6, se aplica el nivel reducido.</t>
  </si>
  <si>
    <t>Toneladas métricas de producto (clasificado como de alto riesgo)**</t>
  </si>
  <si>
    <t>1-50</t>
  </si>
  <si>
    <t>1 (0, 1)*</t>
  </si>
  <si>
    <t>51-100</t>
  </si>
  <si>
    <t>101-1000</t>
  </si>
  <si>
    <t>1001-2500</t>
  </si>
  <si>
    <t>&gt; 2500</t>
  </si>
  <si>
    <t>Toneladas métricas de producto (no clasificado como de alto riesgo)</t>
  </si>
  <si>
    <t>1-100</t>
  </si>
  <si>
    <t>101-2500</t>
  </si>
  <si>
    <t>4 (0, 1)</t>
  </si>
  <si>
    <t>*1 (0, 1):
El primer número (1) indica el número mínimo de muestras por año o temporada.
El segundo número (0) indica el número máximo de casos de superación de LMR permitido para mantener el mismo nivel de muestreo en el año o la temporada siguiente. 
El tercer número (1) indica el número mínimo de casos de superación de LMR necesarios para aplicar el siguiente nivel de muestreo en el año o la temporada siguiente.
**Productos identificados como de alto riesgo (*HR) en la lista de productos GLOBALG.A.P.</t>
  </si>
  <si>
    <t>Información general</t>
  </si>
  <si>
    <t>Nombre de la organización:</t>
  </si>
  <si>
    <t>GGN: </t>
  </si>
  <si>
    <t>Número total de miembros del grupo de productores/sitios de producción:</t>
  </si>
  <si>
    <t>Número total de miembros del grupo de productores/sitios de producción aprobados internamente para GLOBALG.A.P.:</t>
  </si>
  <si>
    <t>Número total de miembros del grupo de productores/sitios de producción con certificación, según el certificado GLOBALG.A.P. más reciente:</t>
  </si>
  <si>
    <t>Sí</t>
  </si>
  <si>
    <t>No</t>
  </si>
  <si>
    <t>¿Recibió el OC la confirmación de un proveedor primario aprobado de Tesco de que el productor es un productor de Tesco ya existente o productor potencial?</t>
  </si>
  <si>
    <t>La auditoría realizada por el OC no puede continuar sin esta evidencia.</t>
  </si>
  <si>
    <t xml:space="preserve">Si la respuesta es sí, ingrese el nombre del proveedor primario de Tesco </t>
  </si>
  <si>
    <t>Si la respuesta es sí, ingrese la O-KEY del proveedor primario de Tesco</t>
  </si>
  <si>
    <t>Declaración sobre el acceso a datos del add-on Módulo Nurture</t>
  </si>
  <si>
    <t>Hemos leído y comprendido las reglas de acceso a datos aplicables del add-on Módulo Nurture. Aceptamos publicar la lista de verificación del add-on Módulo Nurture con Tesco y con las empresas observadoras del mismo mencionadas arriba</t>
  </si>
  <si>
    <t>Manipulación del producto</t>
  </si>
  <si>
    <t>Justificación/Comentarios</t>
  </si>
  <si>
    <t>¿La manipulación del producto está incluida en el ámbito de certificación GLOBALG.A.P.?</t>
  </si>
  <si>
    <t>¿Hay centros de manipulación del producto centrales?</t>
  </si>
  <si>
    <t xml:space="preserve"> ¿Cuántos?</t>
  </si>
  <si>
    <t>¿Hay centros de manipulación del producto en el sitio/los sitios de producción?</t>
  </si>
  <si>
    <t>¿Los centros de manipulación del producto se auditan mientras se encuentran en funcionamiento?</t>
  </si>
  <si>
    <t>Notas sobre la manipulación del producto</t>
  </si>
  <si>
    <t>¿Hay presentes productos registrados durante esta auditoría interna?</t>
  </si>
  <si>
    <t>¿Se ha observado la cosecha de los productos durante esta auditoría interna?</t>
  </si>
  <si>
    <t>Si la respuesta es sí, indique los productos.</t>
  </si>
  <si>
    <t>¿Está excluida la cosecha para alguno de los productos o para alguno de los miembros del grupo de productores/sitios de producción?</t>
  </si>
  <si>
    <t>Si la respuesta es sí, indique los productos o los miembros del grupo de productores/sitios de producción.</t>
  </si>
  <si>
    <t>¿Alguno de los miembros del grupo de productores tiene producción paralela (incluido lo que antes se conocía como propiedad paralela)?</t>
  </si>
  <si>
    <t>Si la respuesta es sí, indique los productos y los miembros del grupo de productores.</t>
  </si>
  <si>
    <t>¿El titular del certificado (grupo de productores Opción 2/productor multisitio con SGC) compra productos procedentes de procesos de producción con certificación a otros productores o comerciantes que no son miembros?</t>
  </si>
  <si>
    <t>¿El titular del certificado (grupo de productores Opción 2/productor multisitio con SGC) compra productos de no miembros (otros productores o comerciantes) con procesos de producción sin certificación?</t>
  </si>
  <si>
    <t>Duración de la auditoría interna por día (en horas):</t>
  </si>
  <si>
    <r>
      <rPr>
        <b/>
        <sz val="9"/>
        <rFont val="Arial"/>
        <family val="2"/>
      </rPr>
      <t xml:space="preserve">Información adicional para centros de manipulación del producto
Acuicultura: </t>
    </r>
    <r>
      <rPr>
        <sz val="9"/>
        <rFont val="Arial"/>
        <family val="2"/>
      </rPr>
      <t xml:space="preserve">Cuando un grupo de productores o productor multisitio tiene (uno o varios) centros de manipulación del producto centrales, se debe auditar cada centro mientras se encuentra en funcionamiento (en acuicultura no hay muestreo de los centros de manipulación del producto).
NOTA: Para acuicultura, las operaciones postcosecha deben auditarse individualmente según la sección AQ 28 utilizando la lista de verificación de la norma de Aseguramiento Integrado de Fincas (norma IFA) para acuicultura.
</t>
    </r>
    <r>
      <rPr>
        <b/>
        <sz val="9"/>
        <rFont val="Arial"/>
        <family val="2"/>
      </rPr>
      <t xml:space="preserve">
Frutas y hortalizas: </t>
    </r>
    <r>
      <rPr>
        <sz val="9"/>
        <rFont val="Arial"/>
        <family val="2"/>
      </rPr>
      <t xml:space="preserve">Durante la auditoría interna del SGC, se deben auditar todos los centros de manipulación del producto.
Para auditar los centros de manipulación del producto centrales, se debe utilizar la sección de manipulación del producto (MP) de esta lista de verificación. Se debe hacer un cálculo para evaluar si se ha cumplido con el requisito del 95 % de cumplimiento de los P&amp;C de Obligación Menor.
Cuando la manipulación del producto se lleva a cabo en los sitios de producción de cada miembro del grupo de productores, se debe utilizar la lista de verificación IFA para frutas y hortalizas.
Para la norma IFA v6 GFS, no se puede realizar el muestreo de los centros de manipulación del producto, los miembros del grupo de productores ni los sitios de producción de alto riesgo en el ámbito plantas, y estos se deben auditar siempre anualmente (mientras el centro de manipulación del producto se encuentra en funcionamiento). </t>
    </r>
  </si>
  <si>
    <t>Sistema de control de residuos (SCR)</t>
  </si>
  <si>
    <t>¿El grupo de productores opera su propio SCR para sus miembros?</t>
  </si>
  <si>
    <t>Si la respuesta es sí, ¿cuántos miembros del grupo de productores participan en el SCR?</t>
  </si>
  <si>
    <t>Nombre del grupo de productores: </t>
  </si>
  <si>
    <t xml:space="preserve">Fecha: </t>
  </si>
  <si>
    <t>Firma:     </t>
  </si>
  <si>
    <t>Sección</t>
  </si>
  <si>
    <t>Principio</t>
  </si>
  <si>
    <t>Nivel</t>
  </si>
  <si>
    <t>Justificación</t>
  </si>
  <si>
    <t>NM QMS</t>
  </si>
  <si>
    <t>ADD-ON MÓDULO NURTURE - SGC</t>
  </si>
  <si>
    <t xml:space="preserve">La evaluación del SGC del grupo de productores/productor multisitio Opción 1 con SGC muestra que se implementa correctamente el add-on Módulo Nurture y se evalúa internamente con frecuencia anual. Se identifican los incumplimientos y se adoptan las acciones correctivas para permitir el cumplimiento de todos los miembros participantes del grupo de productores. Existe un sistema para informar y formar periódicamente al personal clave sobre los requisitos del add-on Módulo Nurture. </t>
  </si>
  <si>
    <t>Obligación Mayor</t>
  </si>
  <si>
    <t>QMS 01 Legalidad y administración</t>
  </si>
  <si>
    <t>-</t>
  </si>
  <si>
    <t/>
  </si>
  <si>
    <t xml:space="preserve">QMS 01.01 Legalidad </t>
  </si>
  <si>
    <t>QMS 01.01 a)</t>
  </si>
  <si>
    <t>Debe haber documentación que demuestre claramente que el solicitante es una entidad legal.</t>
  </si>
  <si>
    <t>QMS 01.01 b)</t>
  </si>
  <si>
    <t>La entidad legal debe tener el derecho legal de producir y/o comercializar productos agropecuarios y de poder representar a y firmar contratos legales con los miembros del grupo de productores y sitios de producción.</t>
  </si>
  <si>
    <t>QMS 01.01 c)</t>
  </si>
  <si>
    <t>La entidad legal debe iniciar una relación contractual con FoodPLUS GmbH firmando la versión más reciente del acuerdo de sublicencia y certificación GLOBALG.A.P. (disponible en la página web GLOBALG.A.P.: www.globalgap.org) con un OC aprobado por GLOBALG.A.P., o debe reconocer de forma explícita la recepción e inclusión del acuerdo de sublicencia y certificación GLOBALG.A.P. al firmar el contrato/acuerdo de servicio con el OC. El OC debe entregar al director del SGC una copia del acuerdo de sublicencia y certificación GLOBALG.A.P. El acuerdo de sublicencia y certificación GLOBALG.A.P. debe incluir todos los ámbitos, las normas y los add-ons en el ámbito de certificación del SGC.</t>
  </si>
  <si>
    <t>QMS 01.01 d)</t>
  </si>
  <si>
    <t>Una entidad legal puede gestionar un SGC por país.</t>
  </si>
  <si>
    <t>QMS 01.01 e)</t>
  </si>
  <si>
    <t>Solo una entidad legal que pueda ser certificada bajo la Opción 1 puede unirse a un grupo de productores que vaya a solicitar la certificación bajo la Opción 2.</t>
  </si>
  <si>
    <t>QMS 01.01 f)</t>
  </si>
  <si>
    <t>Si un grupo de productores/productor multisitio con SGC se une a otro grupo de productores, los dos SGC se fusionarán en uno solo que debe ser gestionado por una nueva y única entidad jurídica que será la titular del certificado. El titular del certificado es legalmente responsable de toda la producción registrada, incluida la distribución del producto en el mercado.</t>
  </si>
  <si>
    <t xml:space="preserve">QMS 01.01.01 Legalidad -miembros del grupo de productores </t>
  </si>
  <si>
    <t>QMS 01.01.01 a)</t>
  </si>
  <si>
    <t>Deben existir contratos por escrito en vigor entre cada miembro del grupo de productores y la entidad legal. Estos contratos deben incluir los siguientes elementos:
• Nombre del grupo de productores y su identificación legal
• Nombre e identificación legal del miembro del grupo de productores
• Dirección de contacto del miembro del grupo de productores
• Detalles de los sitios de producción individuales, que incluyan los productos procedentes de procesos de producción con certificación y sin certificación (para esta información, el contrato puede hacer referencia al registro interno del grupo de productores)
• Detalles del área (plantas) o del tonelaje (acuicultura) (para esta información, el contrato puede hacer referencia al registro interno del grupo de productores)
• Compromiso del miembro del grupo de productores de cumplir los requisitos de la norma GLOBALG.A.P. relevante
• Acuerdo del miembro del grupo de productores de cumplir los procedimientos documentados del grupo de productores, sus políticas y, si se facilitan, sus consejos técnicos
• Sanciones que pueden aplicarse si no se cumplen los requisitos GLOBALG.A.P. o cualquier otro requisito interno
• Firmas de los miembros y los representantes del grupo de productores</t>
  </si>
  <si>
    <t>QMS 01.01.01 b)</t>
  </si>
  <si>
    <t>Los miembros registrados del grupo de productores deben ser legalmente responsables de sus respectivos sitios de producción, aunque se mantengan sujetos al SGC común del grupo de productores.</t>
  </si>
  <si>
    <t>QMS 01.01.01 c)</t>
  </si>
  <si>
    <t>Los miembros de un grupo de productores no son los titulares legales del certificado. Por lo tanto, no deben comercializar ningún producto a su nombre haciendo referencia al certificado del grupo de productores. Todos los productos que se vendan sin hacer referencia al certificado deben registrarse en un sistema de balance de masas del grupo de productores.</t>
  </si>
  <si>
    <t xml:space="preserve">QMS 01.01.02 Legalidad - sitios de producción de productores multisitio con SGC  </t>
  </si>
  <si>
    <t>QMS 01.01.02 a)</t>
  </si>
  <si>
    <t>Todos los sitios de producción deben ser propios o alquilados y deben encontrarse bajo el control directo de la entidad legal.</t>
  </si>
  <si>
    <t>QMS 01.01.02 b)</t>
  </si>
  <si>
    <t>QMS 01.01.02 c)</t>
  </si>
  <si>
    <t>Todos los centros de manipulación del producto deben identificarse y registrarse.</t>
  </si>
  <si>
    <t xml:space="preserve">QMS 01.02 Registro interno </t>
  </si>
  <si>
    <t>QMS 01.02 a)</t>
  </si>
  <si>
    <t>Se debe mantener un registro interno de todos los miembros/sitios que producen de acuerdo con la norma GLOBALG.A.P. relevante.</t>
  </si>
  <si>
    <t>QMS 01.02 b)</t>
  </si>
  <si>
    <t>Una vez que haya logrado la certificación, el grupo de productores puede transmitir una declaración a sus miembros para indicar que son efectivamente miembros del grupo de productores. Los miembros del grupo de productores deben listarse en el anexo del certificado para recibir esta declaración. La declaración no sustituye el certificado y no debe utilizarse en el comercio ni para hacer una declaración de certificación. Para conocer los requisitos mínimos para la emisión de esta declaración, véase el Anexo I, “Declaración de membresía de grupo” en reglamento general GLOBALG.A.P. - reglas para SGC (opcional).</t>
  </si>
  <si>
    <t>QMS 01.02.01 Registro interno - productores multisitio con SGC</t>
  </si>
  <si>
    <t>QMS 01.02.01 a)</t>
  </si>
  <si>
    <t>El registro debe contener, como mínimo, la siguiente información de cada sitio de producción:
(i)	Identificación del sitio de producción
(ii)	Ubicación del sitio de producción
(iii)	Información sobre la relación de la entidad legal con el sitio de producción (propio, alquilado, etc.)
(iv)	Productos registrados 
(v)	Productos no incluidos en el proceso de registro
(vi)	Área de producción y/o cantidad de cada producto registrado
(vii)	OC (lista de todos los OC si un productor utiliza más de un OC, incluyendo información sobre qué OC se utiliza para cada producto o norma)
(viii)	Estado del sitio de producción (estado interno que resultó de la última auditoría interna de la finca: aprobado, suspendido, etc.)
(ix)	Fecha de la última auditoría interna de la finca</t>
  </si>
  <si>
    <t>QMS 01.02.01 b)</t>
  </si>
  <si>
    <t>El registro también debe contener la información incluida en los anteriores puntos de (i) a (vi) para todos los sitios de producción bajo la responsabilidad del productor (propios o alquilados) que no han sido registrados para la certificación GLOBALG.A.P.</t>
  </si>
  <si>
    <t>QMS 01.02.02 Registro interno - grupos de productores</t>
  </si>
  <si>
    <t>QMS 01.02.02 a)</t>
  </si>
  <si>
    <t>El registro debe contener, como mínimo, la siguiente información de cada miembro del grupo de productores:
(i) Nombre del miembro del grupo de productores
(ii) Nombre de la persona de contacto
(iii) Dirección completa (física y postal)
(iv) Datos de contacto (número de teléfono y dirección de correo electrónico)
(v) Otros datos de identificación de la entidad legal (número de identificación fiscal a los efectos del IVA, número de identificación, etc.), según se requiera en el país de producción (véase “Requisitos para el registro de datos GLOBALG.A.P.”)
(vi) Productos registrados
(vii) Detalles de los sitios de producción individuales y sus ubicaciones, que incluyan los productos procedentes de procesos de producción con certificación y sin certificación
(viii) Área de producción y/o cantidad de cada producto registrado
(ix) OC (lista de todos los OC si un productor utiliza más de un OC, incluyendo información sobre qué OC se utiliza para cada producto o norma)
(x) Estado del miembro del grupo de productores (estado interno que resultó de la última auditoría interna de la finca: aprobado, suspendido, etc.)
(xi) Fecha de la última auditoría interna de la finca</t>
  </si>
  <si>
    <t>QMS 01.02.02 b)</t>
  </si>
  <si>
    <t>Los productores que no solicitan ser incluidos en la certificación GLOBALG.A.P. del grupo de productores deben ser enumerados por separado y no deben ser registrados en los sistemas TI GLOBALG.A.P. (salvo que hayan solicitado la certificación bajo algún esquema/lista de verificación homologados o cualquier otra norma GLOBALG.A.P.).</t>
  </si>
  <si>
    <t>QMS 01.02.02 c)</t>
  </si>
  <si>
    <t>El registro interno y la lista de productores no incluidos en el ámbito de certificación tienen fines de gestión dentro del grupo de productores. No es necesario divulgar su contenido externamente, a menos que sea necesario para aclarar cuestiones relativas a, por ejemplo, la eficacia del SGC del grupo de productores. El registro interno y la lista de productores no incluidos en el ámbito de certificación deben estar disponibles para el OC durante la auditoría del SGC.</t>
  </si>
  <si>
    <t>QMS 02 Gestión y organización</t>
  </si>
  <si>
    <t>QMS 02 a)</t>
  </si>
  <si>
    <t>El SGC debe ser sólido y asegurar que todos los miembros registrados/sitios cumplan de manera uniforme con los requisitos de la norma GLOBALG.A.P. relevante.</t>
  </si>
  <si>
    <t>QMS 02.01 Estructura</t>
  </si>
  <si>
    <t>QMS 02.01 a)</t>
  </si>
  <si>
    <t>El solicitante debe tener una estructura de gestión que permita la implementación adecuada de un SGC en todos los miembros/sitios registrados.</t>
  </si>
  <si>
    <t>QMS 02.01 b)</t>
  </si>
  <si>
    <t>Se debe disponer de recursos suficientes y apropiados (capacidad técnica y gestión debidamente formada) para garantizar de forma eficaz el cumplimiento de los requisitos de la norma GLOBALG.A.P. relevante en todos los miembros/sitios registrados.</t>
  </si>
  <si>
    <t>QMS 02.01 c)</t>
  </si>
  <si>
    <t>La estructura organizativa debe estar documentada e incluir dentro de la estructura del SGC a personas responsables y capaces de:
(i)	Gestionar el SGC (director(es) del SGC)
(ii)	Llevar a cabo la auditoría interna del SGC y verificar las auditorías internas de la finca (por parte del o de los auditores internos del SGC)
(iii)	Realizar anualmente una auditoría interna de la finca de cada uno de los miembros/sitios (por parte del o de los auditores internos de la finca)
(iv)	Formar a los auditores internos y los productores
(v)	Proporcionar asesoramiento técnico al grupo de productores (voluntario)</t>
  </si>
  <si>
    <t>QMS 02.01 d)</t>
  </si>
  <si>
    <t>La dirección debe otorgar suficiente autoridad a los auditores internos del SGC y los auditores internos de la finca para que tomen decisiones independientes y técnicamente justificadas durante las auditorías internas.</t>
  </si>
  <si>
    <t>QMS 02.02 Capacitación y formación del personal</t>
  </si>
  <si>
    <t>QMS 02.02 a)</t>
  </si>
  <si>
    <t>Se deben definir y documentar los niveles de competencia, formación y cualificación del personal clave (el indicado en la sección SGC 02.01 Estructura, pero también cualquier otro personal identificado). Estos requisitos de cualificación se aplican también a los consultores externos.</t>
  </si>
  <si>
    <t>QMS 02.02 b)</t>
  </si>
  <si>
    <t>La dirección debe asegurarse de que todo el personal responsable del cumplimiento con la norma GLOBALG.A.P. relevante esté debidamente formado y cumpla con los requisitos de competencia definidos:
(i)	El o los auditores internos del SGC y los auditores internos de la finca deben ser independientes de los miembros/sitios.
(ii)	La competencia de el o los auditores internos del SGC, el o los auditores internos de la finca y el o los directores del SGC debe ser comprobada por la dirección y revisada por el OC de acuerdo con la sección 8 (reglamento general GLOBALG.A.P. - reglas para SGC), “Requisitos mínimos de cualificación para el personal clave”.
(iii)	Los asesores técnicos de los miembros/sitios deben cumplir con los requisitos descritos en los P&amp;C aplicables de la norma GLOBALG.A.P. relevante en base al asesoramiento prestado (p. ej., asesores de productos fitosanitarios, servicios veterinarios).</t>
  </si>
  <si>
    <t>QMS 02.02 c)</t>
  </si>
  <si>
    <t>Para demostrar la competencia, se deben mantener registros de las cualificaciones y actividades de formación del personal clave (directores, auditores internos, etc.) involucrados en el cumplimiento de la norma GLOBALG.A.P.</t>
  </si>
  <si>
    <t>QMS 02.02 d)</t>
  </si>
  <si>
    <t>Si hay más de un auditor interno del SGC o de la finca, se deben someter a formación y evaluación para asegurar la coherencia (calibración) en su enfoque e interpretación de la norma GLOBALG.A.P. relevante (p. ej., mediante auditorías de acompañamiento documentadas).</t>
  </si>
  <si>
    <t>QMS 02.02 e)</t>
  </si>
  <si>
    <t>Se deben implementar sistemas que permitan demostrar que el personal clave está informado y al tanto de las novedades y los cambios legislativos relevantes para el cumplimiento de la norma GLOBALG.A.P. relevante. Debe estar disponible evidencia de la formación inicial y de la formación anual de actualización del personal clave, tal como se ha definido anteriormente, que incluya el cumplimiento regulatorio, si corresponde.</t>
  </si>
  <si>
    <t>QMS 03 Control de documentos</t>
  </si>
  <si>
    <t>QMS 03 a)</t>
  </si>
  <si>
    <t>Se debe controlar adecuadamente toda la documentación relevante al funcionamiento del SGC de GLOBALG.A.P. Esto debe incluir, pero no limitarse a:
(i)	El manual de calidad
(ii)	Los procedimientos operativos de GLOBALG.A.P.
(iii)	Instrucciones y políticas de trabajo
(iv)	Formularios de registro
(v)	Las normas externas de relevancia (p. ej., los documentos normativos válidos de GLOBALG.A.P.)</t>
  </si>
  <si>
    <t>QMS 03 b)</t>
  </si>
  <si>
    <t>La documentación debe ser lo suficientemente detallada como para demostrar el cumplimiento de los requisitos de la norma GLOBALG.A.P. relevante.</t>
  </si>
  <si>
    <t>QMS 03 c)</t>
  </si>
  <si>
    <t>La documentación relevante debe estar disponible para el personal asignado y los miembros del grupo de productores registrados.</t>
  </si>
  <si>
    <t>QMS 03 d)</t>
  </si>
  <si>
    <t>El contenido del manual de calidad se debe revisar periódicamente para asegurar que continúe cumpliendo los requisitos de la norma GLOBALG.A.P. relevante y los requisitos internos definidos por el SGC. Cualquier modificación importante que entre en vigor de la norma GLOBALG.A.P. aplicable o los documentos normativos y obligatorios debe incorporarse al manual de calidad dentro del plazo establecido por la secretaría GLOBALG.A.P.</t>
  </si>
  <si>
    <t>QMS 03.01 Requisitos del control de documentos</t>
  </si>
  <si>
    <t>QMS 03.01 a)</t>
  </si>
  <si>
    <t>Debe haber un procedimiento escrito que defina el control de documentos.</t>
  </si>
  <si>
    <t>QMS 03.01 b)</t>
  </si>
  <si>
    <t>Toda esta documentación debe ser revisada y aprobada por el personal autorizado antes de su emisión y distribución.</t>
  </si>
  <si>
    <t>QMS 03.01 c)</t>
  </si>
  <si>
    <t>Todos los documentos controlados deben ser identificados con un número de emisión, una fecha de emisión/revisión y los números de página adecuados.</t>
  </si>
  <si>
    <t>QMS 03.01 d)</t>
  </si>
  <si>
    <t>Cualquier cambio en estos documentos debe ser revisado y aprobado por el personal autorizado antes de su distribución. Siempre que sea posible, se debe aclarar la razón y la naturaleza del cambio.</t>
  </si>
  <si>
    <t>QMS 03.01 e)</t>
  </si>
  <si>
    <t>Debe estar disponible una copia de toda documentación relevante en cualquier lugar donde se esté operando bajo el SGC.</t>
  </si>
  <si>
    <t>QMS 03.01 f)</t>
  </si>
  <si>
    <t>Se debe implementar un sistema para asegurar que toda la documentación sea revisada y que los documentos obsoletos sean debidamente revocados después de una edición de nuevos documentos.</t>
  </si>
  <si>
    <t>QMS 03.02 Registros</t>
  </si>
  <si>
    <t>QMS 03.02 a)</t>
  </si>
  <si>
    <t>Se deben mantener los registros que demuestren el control efectivo y la implementación del SGC (incluyendo requisitos, políticas y procedimientos del manual de calidad y otra documentación relevante del SGC), así como el cumplimiento de los requisitos de la norma GLOBALG.A.P. relevante.</t>
  </si>
  <si>
    <t>QMS 03.02 b)</t>
  </si>
  <si>
    <t>Estos registros deben conservarse por un período mínimo de dos años.</t>
  </si>
  <si>
    <t>QMS 03.02 c)</t>
  </si>
  <si>
    <t>Los registros deben ser auténticos y legibles. Asimismo, deben estar archivados apropiadamente y mantenidos en las condiciones adecuadas y estar disponibles para la auditoría cuando se requiera.</t>
  </si>
  <si>
    <t>QMS 03.02 d)</t>
  </si>
  <si>
    <t>Los registros mantenidos en línea o en formato digital se consideran válidos. Si es necesaria una firma, puede utilizarse una contraseña o una firma electrónica para asegurar la identificación y autorización del firmante. Si se requiere una firma de la persona responsable, esta debe estar presente. Los registros electrónicos deben estar disponibles durante las auditorías. Las copias de seguridad deben estar disponibles en todo momento.</t>
  </si>
  <si>
    <t>QMS 04 Gestión de reclamaciones</t>
  </si>
  <si>
    <t>QMS 04 a)</t>
  </si>
  <si>
    <t>El solicitante debe disponer de un sistema que gestione de manera efectiva las reclamaciones por parte del cliente. La parte relevante del sistema de gestión de reclamaciones debe estar disponible para los miembros del grupo de productores.</t>
  </si>
  <si>
    <t>QMS 04 b)</t>
  </si>
  <si>
    <t>Debe haber un procedimiento documentado que describa la forma de recibir, registrar, identificar e investigar las reclamaciones y la forma de hacer el seguimiento y la revisión.</t>
  </si>
  <si>
    <t>QMS 04 c)</t>
  </si>
  <si>
    <t xml:space="preserve">El procedimiento debe estar disponible para los clientes que lo soliciten. </t>
  </si>
  <si>
    <t>QMS 04 d)</t>
  </si>
  <si>
    <t>El procedimiento debe cubrir tanto las reclamaciones contra el titular del certificado como las reclamaciones contra miembros/sitios individuales.</t>
  </si>
  <si>
    <t>QMS 04 e)</t>
  </si>
  <si>
    <t>Si el titular del certificado o un miembro del grupo de productores se enfrenta a una reclamación relativa a la inocuidad alimentaria (es decir, potencialmente implicada en un brote transmitido por alimentos), al bienestar integral de los trabajadores, a la protección ambiental o al bienestar animal, o ha estado implicado en un proceso judicial o sido declarado por un tribunal de justicia como infractor de una ley nacional o internacional, y estas acciones pueden poner en peligro la reputación y la credibilidad de FoodPLUS GmbH y/o de la norma GLOBALG.A.P., el titular del certificado debe informar al OC en un plazo de 24 horas.</t>
  </si>
  <si>
    <t>QMS 05 Auditorías internas</t>
  </si>
  <si>
    <t>QMS 05 a)</t>
  </si>
  <si>
    <t>El solicitante debe someter a una auditoría interna del SGC y auditorías internas de la finca a todos los miembros/sitios y centro de manipulación del producto, abarcando todos los productos y procesos en el ámbito de certificación, para verificar y asegurar el cumplimiento de los requisitos de certificación.</t>
  </si>
  <si>
    <t>QMS 05 b)</t>
  </si>
  <si>
    <t>Las auditorías internas (SGC, centros de manipulación del producto y miembros/sitios) deben ser llevadas a cabo por el o los auditores internos antes de la primera auditoría realizada por el OC y, posteriormente, una vez al año.</t>
  </si>
  <si>
    <t>QMS 05.01 Auditorías internas del SGC</t>
  </si>
  <si>
    <t>QMS 05.01 a)</t>
  </si>
  <si>
    <t>Se deben auditar al menos una vez al año los requisitos GLOBALG.A.P. del SGC.</t>
  </si>
  <si>
    <t>QMS 05.01 b)</t>
  </si>
  <si>
    <t>Los auditores internos del SGC deben cumplir con los requisitos establecidos en la sección 8 (reglamento general GLOBALG.A.P. - reglas para SGC), “Requisitos mínimos de cualificación para el personal clave”.</t>
  </si>
  <si>
    <t>QMS 05.01 c)</t>
  </si>
  <si>
    <t>Cuando el auditor interno del SGC no tenga la formación necesaria en materia de inocuidad alimentaria y/o buenas prácticas agrícolas, sino únicamente formación/experiencia en SGC, otra persona con estas cualificaciones (e identificada en el SGC) debe formar parte del equipo de auditoría interna para realizar las auditorías internas de los centros de manipulación del producto y la aprobación de las auditorías internas de la finca. Las personas sin cualificaciones en inocuidad alimentaria y buenas prácticas agrícolas no pueden realizar auditorías internas de la finca.</t>
  </si>
  <si>
    <t>QMS 05.01 d)</t>
  </si>
  <si>
    <t>Los auditores internos del SGC deben ser independientes del área de gestión que estén auditando.</t>
  </si>
  <si>
    <t>QMS 05.01 e)</t>
  </si>
  <si>
    <t>La misma persona que en un inicio desarrolla el SGC también puede ocuparse de las auditorías internas del SGC requeridas. Sin embargo, la persona responsable del día a día de la gestión continua del SGC no puede realizar las auditorías internas del SGC.</t>
  </si>
  <si>
    <t>QMS 05.01 f)</t>
  </si>
  <si>
    <t>Se deben mantener registros de la o las auditorías internas del SGC, de los resultados de la auditoría interna y del seguimiento de las acciones correctivas tomadas, y dichos registros deben estar disponibles.</t>
  </si>
  <si>
    <t>QMS 05.01 g)</t>
  </si>
  <si>
    <t>La lista de verificación del SGC completada (incluidos los requisitos del centro de manipulación del producto central, cuando corresponda) debe incluir comentarios sobre cada requisito del SGC y debe estar disponible en el sitio para su revisión por el auditor del OC durante la auditoría realizada por el OC.</t>
  </si>
  <si>
    <t>QMS 05.01 h)</t>
  </si>
  <si>
    <t>La lista de verificación del SGC debe incluir el nombre y la firma del representante del SGC auditado, así como el nombre y la firma del auditor interno del SGC.</t>
  </si>
  <si>
    <t>QMS 05.01 i)</t>
  </si>
  <si>
    <t>En el caso de que la auditoría interna del SGC no se realice en 1 día, sino de una manera continuada a lo largo de un período de 12 meses, debe haber establecido un programa predefinido.</t>
  </si>
  <si>
    <t>QMS 05.01 j)</t>
  </si>
  <si>
    <t>La auditoría interna del SGC se debe basar en los requisitos de GLOBALG.A.P. con respecto al SGC.</t>
  </si>
  <si>
    <t xml:space="preserve">QMS 05.02 Auditorías internas de miembros/sitios </t>
  </si>
  <si>
    <t>QMS 05.02 a)</t>
  </si>
  <si>
    <t>Al menos una vez al año se deben llevar a cabo auditorías internas de la finca de todos los P&amp;C de GLOBALG.A.P. relevantes en cada miembro/sitio registrado (incluyendo los correspondientes sitios de producción y centros de manipulación del producto). Los registros relacionados con la producción en la finca/sitio (p. ej., registros de uso de medicamentos/productos fitosanitarios [PF]) deben estar presentes y ser auditados en la finca para cotejarlos con la situación de la misma (p. ej., productos, entrevistas, almacenes).</t>
  </si>
  <si>
    <t>QMS 05.02 b)</t>
  </si>
  <si>
    <t>El momento de la auditoría interna de la finca debe cumplir las reglas en el reglamento general GLOBALG.A.P. y las reglas específicas del ámbito.</t>
  </si>
  <si>
    <t>QMS 05.02 c)</t>
  </si>
  <si>
    <t>Los auditores internos de la finca deben cumplir con los requisitos establecidos en la sección 8 (reglamento general GLOBALG.A.P. - reglas para SGC), “Requisitos mínimos de cualificación para el personal clave”.</t>
  </si>
  <si>
    <t>QMS 05.02 d)</t>
  </si>
  <si>
    <t>Los auditores internos de la finca deben ser independientes con respecto al área que se audita y, por lo tanto, ser asignados a través del SGC. Los auditores internos de la finca no pueden auditar su propio trabajo diario.</t>
  </si>
  <si>
    <t>QMS 05.02 e)</t>
  </si>
  <si>
    <t>Los nuevos miembros/sitios siempre se deben someter a una auditoría interna y aprobar antes de ingresarlos en el registro interno del SGC (véase la sección QMS 01.02.01, “Registro interno - productores multisitio con SGC”).</t>
  </si>
  <si>
    <t>QMS 05.02 f)</t>
  </si>
  <si>
    <t>Los originales de los informes de las auditorías internas de la finca y las notas correspondientes se deben mantener y estar disponibles para la auditoría realizada por el OC.</t>
  </si>
  <si>
    <t>QMS 05.02 g)</t>
  </si>
  <si>
    <t>El informe de la auditoría interna de la finca debe contener la siguiente información:
(i)	Identificación de el o los miembros/sitios registrados
(ii)	Firma del miembro registrado y/o persona responsable del sitio de producción
(iii)	Fecha
(iv)	Nombre y firma del auditor interno de la finca
(v)	Productos registrados
(vi)	Resultado de la auditoría interna de la finca de cada uno de los P&amp;C de GLOBALG.A.P.
(vii)	Comentarios sobre los P&amp;C. Excepto si la secretaría GLOBALG.A.P. emite un documento separado en el que se predetermina cuáles son los P&amp;C que se comentarán, la lista de verificación debe incluir detalles en la sección de comentarios para los P&amp;C de Obligaciones Mayores que se cumplan, así como para los P&amp;C de Obligaciones Mayores y de Obligaciones Menores que no se cumplan y/o sean no aplicables. Esto es necesario para poder revisar el historial de la auditoría después del evento. Las Recomendaciones no requieren comentarios.
(viii)	Detalle de cualquier incumplimiento detectado y el plazo para la implementación de las acciones correctivas
(ix)	Resultados de la auditoría interna de la finca para calcular el cumplimiento
(x)	Duración de la auditoría interna de la finca (registro de la hora de comienzo y finalización)
(xi)	Nombre del auditor interno del SGC que aprobó el informe de la auditoría. También puede ser cualquier otra evidencia de la revisión y aprobación.</t>
  </si>
  <si>
    <t>QMS 05.02 h)</t>
  </si>
  <si>
    <t>El auditor interno del SGC (o el equipo de auditoría interna; véase la sección QMS 05.01 c)) debe revisar y decidir si el miembro/sitio cumple con los requisitos de GLOBALG.A.P. basándose en los informes presentados de la auditoría interna de la finca.</t>
  </si>
  <si>
    <t>QMS 05.02 i)</t>
  </si>
  <si>
    <t>Si solo hay un auditor interno del SGC y este también realiza las auditorías internas de la finca, el director del SGC debe aprobar las auditorías internas de la finca.</t>
  </si>
  <si>
    <t>QMS 05.02 j)</t>
  </si>
  <si>
    <t>Si las auditorías internas se realizan de forma continua durante un período de 12 meses, se debe establecer un calendario predefinido. Esto es no aplicable en el caso de las auditorías iniciales de certificación.</t>
  </si>
  <si>
    <t>QMS 05.03 Incumplimientos, acciones correctivas y sanciones</t>
  </si>
  <si>
    <t>QMS 05.03 a)</t>
  </si>
  <si>
    <t>Debe existir un procedimiento documentado para gestionar los incumplimientos y las acciones correctivas que puedan resultar de las auditorías internas o las realizadas por el OC, las reclamaciones de los clientes o los incumplimientos con respecto al SGC. Este procedimiento debe describir cómo identificar y evaluar las no-conformidades y los incumplimientos detectados a nivel del SGC, del centro de manipulación del producto y del miembro/sitio.</t>
  </si>
  <si>
    <t>QMS 05.03 b)</t>
  </si>
  <si>
    <t>Se deben evaluar las acciones correctivas tras los incumplimientos y definir un calendario de acción.</t>
  </si>
  <si>
    <t>QMS 05.03 c)</t>
  </si>
  <si>
    <t>Se deben definir claramente las responsabilidades para implementar y decidir las acciones correctivas.</t>
  </si>
  <si>
    <t>QMS 05.03 d)</t>
  </si>
  <si>
    <t>Se debe aplicar a todos los miembros/sitio un sistema de sanciones que cumpla con los requisitos definidos en la sección 7.4.3 del reglamento general GLOBALG.A.P. - reglas para SGC. Las sanciones internas deben ser decididas por el SGC.</t>
  </si>
  <si>
    <t>QMS 05.03 e)</t>
  </si>
  <si>
    <t>No se puede suspender un producto de forma parcial para un miembro/sitio (es decir, debe suspenderse el producto entero).</t>
  </si>
  <si>
    <t>QMS 05.03 f)</t>
  </si>
  <si>
    <t>Se deben establecer mecanismos para notificar inmediatamente al OC aprobado por GLOBALG.A.P. sobre las suspensiones o cancelaciones de los miembros/sitios registrados.</t>
  </si>
  <si>
    <t>QMS 05.03 g)</t>
  </si>
  <si>
    <t>Se deben mantener registros de todas las sanciones, incluyendo la evidencia de las acciones correctivas adoptadas y del proceso de toma de decisión.</t>
  </si>
  <si>
    <t>QMS 05.03 h)</t>
  </si>
  <si>
    <t>Los miembros del grupo de productores no pueden cambiar de grupo de productores hasta que la no-conformidad que dio lugar a la respectiva sanción se cierre de forma satisfactoria.</t>
  </si>
  <si>
    <t>QMS 05.03 i)</t>
  </si>
  <si>
    <t>Los grupos de productores pueden levantar las suspensiones de productos o las autosuspensiones emitidas por ellos mismos sobre sus miembros aceptados del grupo de productores.</t>
  </si>
  <si>
    <t>QMS 06 Trazabilidad y segregación del producto</t>
  </si>
  <si>
    <t>QMS 06 a)</t>
  </si>
  <si>
    <t>Debe existir un procedimiento documentado para identificar los productos registrados y garantizar la trazabilidad de todos los productos (conformes y no conformes) hasta sus miembros/sitios.</t>
  </si>
  <si>
    <t>QMS 06 b)</t>
  </si>
  <si>
    <t>Se debe realizar un ejercicio de balance de masas por cada producto registrado, al menos una vez al año, para demostrar el cumplimiento dentro de la entidad legal del titular del certificado.</t>
  </si>
  <si>
    <t>QMS 06 c)</t>
  </si>
  <si>
    <t>Los productos que cumplan con los requisitos de la norma GLOBALG.A.P. relevante y que se comercialicen como tales deben manipularse de manera que no se mezclen con productos que no cumplan con los requisitos de la norma GLOBALG.A.P. Debe haber establecido un sistema efectivo que asegure la segregación de productos procedentes de procesos de producción con certificación y sin certificación. Esto puede hacerse mediante una identificación física o con procedimientos de manipulación del producto, incluyendo los registros relevantes.</t>
  </si>
  <si>
    <t>QMS 06 d)</t>
  </si>
  <si>
    <t>Se deben establecer sistemas y procedimientos eficaces para evitar el etiquetado incorrecto de productos procedentes de procesos de producción con certificación y sin certificación GLOBALG.A.P. Los productos conformes que entren en el o los centros de manipulación del producto (ya sea desde los miembros/sitios o desde fuentes externas) deben ser identificados inmediatamente con un número de identificación GLOBALG.A.P. (p. ej., GGN) o cualquier otra referencia que se explique claramente en los procedimientos del SGC y que proporcione una referencia única a su estado de la certificación, con el fin de asegurar una segregación adecuada durante los procesos de manipulación. Esta referencia se debe utilizar en la más pequeña de las unidades identificadas individualmente.</t>
  </si>
  <si>
    <t>QMS 06 e)</t>
  </si>
  <si>
    <t>Si el titular del certificado desea etiquetar sus productos con un número de identificación GLOBALG.A.P. (p. ej., GGN), puede utilizar el número de identificación del titular del certificado (grupo de productores/productor multisitio), el número de identificación GLOBALG.A.P. del miembro del grupo de productores que produjo el producto, o ambos números. Si hay miembros del grupo de productores que empaquetan y etiquetan el producto, el grupo de productores puede exigir a estos miembros que incluyan el número de identificación del grupo de productores (p. ej., el GGN del grupo de productores) con o sin el número de identificación del miembro del grupo. En el caso de los productores multisitio con SGC, debe ser el número de identificación del titular del certificado. El número de identificación debe figurar en la unidad más pequeña empaquetada individualmente, sin importar si esta unidad constituye o no el envase destinado al consumidor final. El número de identificación GLOBALG.A.P. no debe utilizarse para etiquetar productos procedentes de procesos de producción sin certificación.</t>
  </si>
  <si>
    <t>QMS 06 f)</t>
  </si>
  <si>
    <t>El productor individual/grupo de productores registrado para propiedad paralela debe identificar todos los productos finales listos para la venta (ya sea desde el nivel de la finca o tras la manipulación del producto) con el número de identificación GLOBALG.A.P. del productor individual/grupo de productores, si el producto está certificado. El número de identificación GLOBALG.A.P. no debe utilizarse para etiquetar productos no certificados. 
En el caso de productores multisitio con un SGC y de grupos de productores, el SGC debe garantizar el uso correcto del número de identificación GLOBALG.A.P. 
Todos los productos deben ser trazables hasta su respectivo sitio de producción/centro de manipulación del producto, y los productos certificados y no certificados deben estar en todo momento totalmente segregados. El productor individual/grupo de productores debe ser capaz de demostrar que su sistema de trazabilidad y registro garantiza la trazabilidad total y la segregación. 
Tener la certificación IFA v6 Smart e IFA v6 GFS al mismo tiempo no se considera propiedad paralela. Sin embargo, cuando surja la necesidad de identificar y segregar el producto certificado de acuerdo con las ediciones de la norma IFA v6 Smart e IFA v6 GFS, el productor individual/grupo de productores debe utilizar el número de identificación GLOBALG.A.P. para la norma IFA v6 Smart (p. ej., GGN_1234567890123) y el número de identificación GLOBALG.A.P. con la extensión GFS para la norma IFA v6 GFS (p. ej., GGN_1234567890123_GFS).
Nota: Para conocer los requisitos sobre la propiedad paralela, incluido el etiquetado de los productos, consulte “Reglamento general GLOBALG.A.P. - Reglas para propiedad paralela”.</t>
  </si>
  <si>
    <t>QMS 06 g)</t>
  </si>
  <si>
    <t>Se debe realizar un control final de los documentos para asegurar el envío correcto de productos procedentes de procesos de producción con certificación y sin certificación.</t>
  </si>
  <si>
    <t>QMS 06 h)</t>
  </si>
  <si>
    <t>Todos los documentos de las transacciones (facturas de venta, otros documentos relacionados con las ventas, documentación de envío, etc.) relacionados con la venta de productos procedentes de un proceso de producción con certificación deben incluir el número de identificación GLOBALG.A.P. del titular del certificado y deben contener una referencia al estado de la certificación GLOBALG.A.P. Esto no es obligatorio en la documentación interna. Su identificación positiva es suficiente (p. ej., “[nombre del producto] certificado GGN_GLOBALG.A.P.’’). Es obligatorio identificar el estado de la certificación, independientemente de si el producto certificado (es decir, procedente de un proceso de producción con certificación) se ha vendido como tal o no. Sin embargo, esto no puede verificarse durante la auditoría inicial realizada por el OC porque el grupo de productores/productor multisitio aún no está certificado y no puede hacer referencia al estado de la certificación GLOBALG.A.P. antes de la primera decisión de certificación positiva.</t>
  </si>
  <si>
    <t>QMS 06 i)</t>
  </si>
  <si>
    <t>En función de la escala de la actividad, se deben establecer, documentar y mantener procedimientos para identificar los productos entrantes procedentes de procesos de producción con certificación y sin certificación de los miembros/sitios o adquiridos de diferentes fuentes (es decir, otros productores o comerciantes). Los registros deben incluir:
(i)	Descripción del producto
(ii)	Estado de la certificación GLOBALG.A.P.
(iii)	Cantidades de producto(s) entrante(s) o comprado(s)
(iv)	Lista de los proveedores aprobados con su información detallada
(v)	Copia de los certificados GLOBALG.A.P., en el caso de productos procedentes de procesos de producción con certificación
(vi)	Datos de trazabilidad/códigos relacionados con los productos entrantes o comprados
(vii)	Órdenes de compra/facturas recibidas por el titular del certificado</t>
  </si>
  <si>
    <t>QMS 06 j)</t>
  </si>
  <si>
    <t>Se deben registrar los detalles de las ventas de productos procedentes de procesos de producción con certificación y sin certificación, prestando especial atención a las cantidades entregadas/vendidas como procedentes de procesos de producción con certificación.</t>
  </si>
  <si>
    <t>QMS 06 k)</t>
  </si>
  <si>
    <t>Se deben registrar las cantidades (incluida la información sobre los volúmenes o el peso) de los productos entrantes, salientes y almacenados (incluido el estado de la certificación, tanto si proceden de procesos de producción con certificación como sin certificación) y se debe mantener un resumen para facilitar el proceso de verificación del balance de masas. Los documentos deben demostrar un balance adecuado entre los insumos y las salidas de los productos certificados y no certificados. La frecuencia de la verificación del balance de masas debe estar definida y ser apropiada para la escala de la actividad, pero la verificación debe realizarse con una frecuencia mínima de una vez al año para cada producto. Los documentos para demostrar el balance de masas deben estar claramente identificados. Durante las auditorías iniciales realizadas por el OC, el sistema debe estar preparado, pero no hay registros disponibles porque aún no se han certificado los procesos.</t>
  </si>
  <si>
    <t>QMS 06 l)</t>
  </si>
  <si>
    <t>Los centros de manipulación del producto incluidos en el ámbito de certificación deben funcionar utilizando procedimientos que permitan la identificación y trazabilidad de los productos registrados, desde la recepción, pasando por la manipulación y el almacenamiento, hasta la distribución.</t>
  </si>
  <si>
    <t>QMS 06 m)</t>
  </si>
  <si>
    <t>Se deben calcular los índices de conversión y estos deben estar disponibles para cada proceso de manipulación relevante. Se deben mantener registros de todas las cantidades de residuos generados. Se deben calcular las pérdidas por manipulación, selección, clasificación y otros. Los registros de dichas pérdidas deben estar disponibles para cada proceso de manipulación en el que se produzcan pérdidas. Se pueden estimar las pérdidas, pero estas se deben justificar y respaldar con registros. Se debe comparar un registro estimado válido de la cantidad o el volumen del producto cosechado/sacrificado/procesado con los registros de la cantidad de producto vendido.</t>
  </si>
  <si>
    <t>QMS 06 n)</t>
  </si>
  <si>
    <t>Se debe someter esta sección a una auditoría interna y a una auditoría realizada por el OC, también a nivel de centro de manipulación del producto mientras estos estén en funcionamiento.</t>
  </si>
  <si>
    <t>QMS 07 Retirada de productos del mercado</t>
  </si>
  <si>
    <t>QMS 07 a)</t>
  </si>
  <si>
    <t>Deben existir procedimientos documentados para gestionar de forma efectiva la retirada de productos registrados.</t>
  </si>
  <si>
    <t>QMS 07 b)</t>
  </si>
  <si>
    <t>Dichos procedimientos deben identificar los tipos de eventos que pueden dar lugar a una retirada, las personas responsables de tomar las decisiones sobre la posible retirada del producto, el mecanismo de notificación a los clientes y al OC aprobado por GLOBALG.A.P., y los métodos de recomposición de las existencias.</t>
  </si>
  <si>
    <t>QMS 07 c)</t>
  </si>
  <si>
    <t>El procedimiento debe poder aplicarse en cualquier momento.</t>
  </si>
  <si>
    <t>QMS 07 d)</t>
  </si>
  <si>
    <t>El procedimiento debe ponerse a prueba de una forma apropiada, al menos una vez al año, para asegurar su eficacia y se deben conservar los registros de dicha prueba. Si ha habido una retirada real durante los últimos 12 meses, esta se puede considerar como la prueba anual.</t>
  </si>
  <si>
    <t>QMS 08 Actividades subcontratadas</t>
  </si>
  <si>
    <t>QMS 08 a)</t>
  </si>
  <si>
    <t>Cuando cualquier actividad es tercerizada, deben existir procedimientos para asegurar que dichas actividades se lleven a cabo de acuerdo con los requisitos de la norma GLOBALG.A.P. relevante.</t>
  </si>
  <si>
    <t>QMS 08 b)</t>
  </si>
  <si>
    <t>Se deben mantener los registros que demuestren que se ha evaluado la competencia del subcontratista y que cumple con los requisitos de la norma GLOBALG.A.P. relevante.</t>
  </si>
  <si>
    <t>QMS 08 c)</t>
  </si>
  <si>
    <t>Los subcontratistas deben trabajar de acuerdo con el SGC y los procedimientos relevantes y esto se debe especificar en los acuerdos de servicio o contratos.</t>
  </si>
  <si>
    <t>QMS 08 d)</t>
  </si>
  <si>
    <t>Si el centro de manipulación del producto es subcontratado y ya tiene una certificación de inocuidad alimentaria posterior a la finca reconocida por la Iniciativa Global de Inocuidad Alimentaria (Global Food Safety Iniciative - GFSI) para el alcance BII (www.mygfsi.com), el auditor interno del SGC debe auditar, como mínimo, la segregación y la trazabilidad, así como los tratamientos postcosecha. En caso de duda, el auditor interno del SGC puede volver a auditar todos los demás P&amp;C aplicables. Si el centro de manipulación del producto subcontratado está incluido en otra certificación GLOBALG.A.P. (p. ej., normas IFA, CoC, PHA), el SGC puede aceptar este certificado o decidir llevar a cabo su propia auditoría interna del centro de manipulación del producto.</t>
  </si>
  <si>
    <t>QMS 09 Registro de miembros/sitios adicionales al certificado</t>
  </si>
  <si>
    <t>QMS 09 a)</t>
  </si>
  <si>
    <t>Se pueden añadir nuevos sitios y miembros a un certificado válido (siempre que se cumplan los procedimientos de aprobación interna). Es responsabilidad del titular del certificado informar inmediatamente al OC sobre cualquier adición o retirada de miembros/sitios de la lista de productores/sitios aprobados.</t>
  </si>
  <si>
    <t>QMS 09 b)</t>
  </si>
  <si>
    <t>Se puede añadir anualmente hasta un 10 % de miembros/sitios nuevos a la lista de aprobados mediante el registro de los miembros o sitios, sin recurrir necesariamente a una nueva verificación por parte del OC.</t>
  </si>
  <si>
    <t>QMS 09 c)</t>
  </si>
  <si>
    <t>Si el número de miembros/sitios aprobados aumenta en más de un 10 % en un año, se requerirán nuevas auditorías de la finca realizadas por el OC de los miembros/sitios recién añadidos y una auditoría de al menos la parte pertinente del SGC antes de que los miembros/sitios adicionales puedan añadirse al certificado. La parte pertinente del SGC es el procedimiento de aprobación interna: auditoría interna de la finca, revisión del informe de la auditoría interna de la finca, inclusión del nuevo miembro/sitio en el registro interno del SGC con el estado “aprobado”.</t>
  </si>
  <si>
    <t>QMS 09 d)</t>
  </si>
  <si>
    <t>Independientemente del porcentaje en el que aumente el número de miembros/sitios aprobados en un año, si las fincas recién registradas aumentan el área de producción o la cantidad producida (en el caso de acuicultura) de productos previamente registrados en más del 10 % en un año, o un cambio de miembros/sitios supera el 10 %, se requieren nuevas auditorías realizadas por el OC de los miembros/sitios recién añadidos y una auditoría realizada por el OC de, al menos, la parte pertinente del SGC antes de poder añadir los miembros/sitios adicionales al certificado.</t>
  </si>
  <si>
    <t>QMS 09 e)</t>
  </si>
  <si>
    <t>En los puntos c) y d), la muestra mínima de miembros/sitios que debe auditar el OC es la raíz cuadrada del número de nuevos miembros/sitios.</t>
  </si>
  <si>
    <t>QMS 09 f)</t>
  </si>
  <si>
    <t>Independientemente del número de miembros/sitios y del aumento de la cantidad, si se va a añadir un nuevo producto al certificado entre las auditorías de seguimiento realizadas por el OC y las auditorías de certificación, el OC debe realizar una auditoría a la raíz cuadrada de los miembros/sitios que cultiven el nuevo producto.</t>
  </si>
  <si>
    <t>QMS 10 Uso del logotipo</t>
  </si>
  <si>
    <t>QMS 10 a)</t>
  </si>
  <si>
    <t>El grupo de productores/productor multisitio debe utilizar la declaración GLOBALG.A.P. de acuerdo con las reglas de “Uso de marcas registradas GLOBALG.A.P.: política y directrices”.</t>
  </si>
  <si>
    <t>QMS 11 Requisitos mínimos de cualificación para el personal clave</t>
  </si>
  <si>
    <t>NOTA: La cualificación de los auditores internos debe ser evaluada anualmente por los OC.</t>
  </si>
  <si>
    <t>QMS 11.1 Tareas clave - director del SGC</t>
  </si>
  <si>
    <t>QMS 11.1 a)</t>
  </si>
  <si>
    <t>El director del SGC debe gestionar el SGC de la organización con el fin de asegurar el cumplimiento por parte de todos los miembros/sitios y centros de manipulación del producto registrados. Esto incluye, por ejemplo, el desarrollo y control de la documentación del SGC, la gestión de un registro interno, la recepción de las auditorías del SGC (tanto internas como por parte del OC) y la aplicación de las acciones correctivas necesarias.</t>
  </si>
  <si>
    <t>QMS 11.1 b)</t>
  </si>
  <si>
    <t>El director del SGC puede realizar auditorías internas de la finca (en los miembros/sitios) para evaluar el cumplimiento de los requisitos de certificación.</t>
  </si>
  <si>
    <t>QMS 11.1 c)</t>
  </si>
  <si>
    <t>El director del SGC debe elaborar a su debido tiempo informes precisos de dichas auditorías internas de la finca.</t>
  </si>
  <si>
    <t>QMS 11.1 d)</t>
  </si>
  <si>
    <t>Sin embargo, el director del SGC no debe realizar auditorías internas del SGC.</t>
  </si>
  <si>
    <t>QMS 11.1 e)</t>
  </si>
  <si>
    <t>Si el director del SGC no realiza las auditorías internas de la finca, se puede aprobar a los miembros/sitios en base a los informes de la auditoría del auditor o auditores internos de la finca.</t>
  </si>
  <si>
    <t>QMS 11.2 Tareas clave - auditores internos del SGC</t>
  </si>
  <si>
    <t>QMS 11.2 a)</t>
  </si>
  <si>
    <t>El auditor interno del SGC realiza una auditoría del SGC y los centros de manipulación del producto del grupo de productores/productor multisitio con SGC, con el fin de evaluar su cumplimiento de los requisitos de certificación.</t>
  </si>
  <si>
    <t>QMS 11.2 b)</t>
  </si>
  <si>
    <t>El auditor del SGC debe elaborar a su debido tiempo informes precisos de dichas auditorías.</t>
  </si>
  <si>
    <t>QMS 11.2 c)</t>
  </si>
  <si>
    <t>El auditor del SGC puede aprobar los miembros/sitios en base a los informes de la auditoría del auditor o auditores internos de la finca. Si los auditores internos del SGC realizan las auditorías de la finca, ellos no deben ser quienes aprueban los informes de auditoría.</t>
  </si>
  <si>
    <t>QMS 11.3 Tareas clave - auditores internos de la finca</t>
  </si>
  <si>
    <t>QMS 11.3 a)</t>
  </si>
  <si>
    <t>El auditor interno de la finca realiza las auditorías de la finca en los miembros/sitios y sus centros de manipulación del producto (de los miembros del grupo de productores) con el fin de evaluar el cumplimiento de los requisitos de certificación.</t>
  </si>
  <si>
    <t>QMS 11.3 b)</t>
  </si>
  <si>
    <t>El auditor interno de la finca debe elaborar a su debido tiempo informes precisos de dichas auditorías.</t>
  </si>
  <si>
    <t>QMS 11.3 c)</t>
  </si>
  <si>
    <t>El auditor interno de la finca no debe realizar tareas correspondientes al auditor interno del SGC.</t>
  </si>
  <si>
    <t>QMS 12 Requisitos de cualificación</t>
  </si>
  <si>
    <t>QMS 12.1 Cualificaciones oficiales para auditores internos del SGC</t>
  </si>
  <si>
    <t>QMS 12.1 a)</t>
  </si>
  <si>
    <t>Un título universitario o de formación profesional en una disciplina relacionada con el ámbito de la certificación (plantas y/o acuicultura); o una cualificación agrícola a nivel de enseñanza secundaria seguida de dos años de experiencia en el ámbito correspondiente; o cualquier otra cualificación a nivel de enseñanza secundaria con dos años de experiencia en SGC y tres años de experiencia en el ámbito relevante después de la cualificación.</t>
  </si>
  <si>
    <t xml:space="preserve">QMS 12.2 Cualificaciones oficiales para auditores internos de la finca </t>
  </si>
  <si>
    <t>QMS 12.2 a)</t>
  </si>
  <si>
    <t>Un título universitario o de formación profesional en una disciplina relacionada con el ámbito de la certificación (plantas y/o acuicultura); o una cualificación agrícola a nivel de enseñanza secundaria seguida de dos años de experiencia en el ámbito correspondiente; o cualquier otra cualificación a nivel de enseñanza secundaria con tres años de experiencia en el sector específico (p. ej., dirección de la finca, incluyendo actividades propias en los productos correspondientes, consultor comercial del producto correspondiente, experiencia en campo correspondiente a los productos específicos) y participación en oportunidades educativas relativas al ámbito de certificación.</t>
  </si>
  <si>
    <t>QMS 12.3.1 Habilidades y cualificaciones técnicas - director del SGC</t>
  </si>
  <si>
    <t xml:space="preserve">QMS 12.3.1 </t>
  </si>
  <si>
    <t>Completar un curso para auditor interno del SGC relacionado con el SGC y formación relacionada a la norma GLOBALG.A.P. relevante (duración total mínima de 16 horas)</t>
  </si>
  <si>
    <t>QMS 12.3.2 Habilidades y cualificaciones técnicas - auditor interno del SGC</t>
  </si>
  <si>
    <t>QMS 12.3.2 a)</t>
  </si>
  <si>
    <t>Conocimientos prácticos del SGC</t>
  </si>
  <si>
    <t>QMS 12.3.2 b)</t>
  </si>
  <si>
    <t>Completar un curso para auditor interno del SGC relacionado con el SGC (duración mínima de 16 horas)</t>
  </si>
  <si>
    <t>QMS 12.3.3 Habilidades y cualificaciones técnicas - auditor interno de la finca</t>
  </si>
  <si>
    <t>Solamente se debe aprobar a los auditores internos de la finca como resultado de:</t>
  </si>
  <si>
    <t>QMS 12.3.3 a)</t>
  </si>
  <si>
    <t>Curso práctico de un día de duración donde se aprenden los principios básicos de la realización de auditorías</t>
  </si>
  <si>
    <t>QMS 12.3.3 b)</t>
  </si>
  <si>
    <t>Observación de dos auditorías GLOBALG.A.P. de la finca (internas, realizadas por el OC u otras) realizadas por un auditor ya cualificado, y una auditoría de acompañamiento realizada con éxito por el auditor interno del SGC, presenciado por un auditor interno de la finca cualificado o por el OC</t>
  </si>
  <si>
    <t>SGC 12.3.4 Habilidades y cualificaciones técnicas - formación en inocuidad alimentaria y buenas prácticas agrícolas para auditores internos del SGC y de la finca</t>
  </si>
  <si>
    <t>QMS 12.3.4 a)</t>
  </si>
  <si>
    <t>Formación en el sistema APPCC, ya sea como parte de cualificaciones oficiales o por aprobación de un curso oficial basado en los principios del Codex Alimentarius, o formación en las normas de gestión de la inocuidad alimentaria (p. ej., ISO 22000, BRCGS, IFS, PHA)</t>
  </si>
  <si>
    <t>QMS 12.3.4 b)</t>
  </si>
  <si>
    <t>Formación en higiene alimentaria, ya sea como parte de las cualificaciones oficiales o por la aprobación de un curso oficial</t>
  </si>
  <si>
    <t>QMS 12.3.4 c)</t>
  </si>
  <si>
    <t>Para el ámbito plantas: formación en protección de plantas, fertilizantes y manejo integrado de plagas, ya sea como parte de las cualificaciones oficiales o por la aprobación de un curso oficial; todos cursos oficiales por especialistas en estos asuntos
Para el ámbito acuicultura: formación básica en medicina veterinaria, incluyendo temas de salud y bienestar animal</t>
  </si>
  <si>
    <t>QMS 12.3.4 d)</t>
  </si>
  <si>
    <t>En todos los casos, los auditores internos deben contar con un conocimiento práctico de los productos que están auditando. La experiencia puede complementarse con cursos sobre las características del producto y las actividades de manipulación. Estos cursos pueden realizarse internamente.</t>
  </si>
  <si>
    <t>QMS 12.4 Habilidades de comunicación</t>
  </si>
  <si>
    <t>QMS 12.4 a)</t>
  </si>
  <si>
    <t>El director del SGC y el o los auditores internos deben tener un manejo del idioma de trabajo/local correspondiente. Esto debe incluir terminología laboral usada por los especialistas locales.</t>
  </si>
  <si>
    <t>QMS 12.4 b)</t>
  </si>
  <si>
    <t>Las excepciones a esta regla deben aclararse previamente con el OC antes de la auditoría interna.</t>
  </si>
  <si>
    <t>QMS 12.5 Independencia y confidencialidad</t>
  </si>
  <si>
    <t>QMS 12.5 a)</t>
  </si>
  <si>
    <t>Los auditores internos no están autorizados a auditar su propio trabajo. La independencia del personal clave debe estar controlada y asegurada por el SGC (es decir, un auditor interno del SGC no puede evaluar sus propias actividades o a un productor al que también haya asesorado en los últimos dos años, el director del SGC no puede realizar auditorías del SGC, etc.).</t>
  </si>
  <si>
    <t>QMS 12.5 b)</t>
  </si>
  <si>
    <t>El personal clave debe observar estrictamente los procedimientos del grupo de productores/productor multisitio para mantener la confidencialidad de la información y de los registros.</t>
  </si>
  <si>
    <r>
      <rPr>
        <b/>
        <i/>
        <sz val="8"/>
        <rFont val="Arial"/>
        <family val="2"/>
      </rPr>
      <t>Descripción</t>
    </r>
    <r>
      <rPr>
        <b/>
        <sz val="8"/>
        <rFont val="Arial"/>
        <family val="2"/>
      </rPr>
      <t>/Principio</t>
    </r>
  </si>
  <si>
    <t>Criterios</t>
  </si>
  <si>
    <t>FV 02 PLAN DE MEJORA CONTINUA</t>
  </si>
  <si>
    <t>FV-Smart 02.01</t>
  </si>
  <si>
    <t>Hay un plan de mejora continua documentado.</t>
  </si>
  <si>
    <t>El productor debe evaluar la operación de producción e identificar mejoras que se requieran en base a la evaluación bajo la norma. Estas mejoras se deben incluir en un plan a más largo plazo que abarque hasta tres años.
El plan de mejora continua debe constar de objetivos relevantes definidos por el productor, y describir cómo se supervisará el progreso hacia cada objetivo. El plan puede incluir:
- Una descripción del objetivo de mejora
- El estado actual, con la fecha de cuando se fija inicialmente el objetivo
- La actividad planificada
- El resultado al que se aspira con fecha estimada para lograrlo</t>
  </si>
  <si>
    <t>FV-Smart 02.02</t>
  </si>
  <si>
    <t>Existe evidencia de que se implementa un plan de mejora continua.</t>
  </si>
  <si>
    <t>La implementación de los puntos identificados en el plan de mejora continua debe estar respaldado por evidencia.
La evidencia puede incluir nuevos procedimientos o políticas, intercambio de datos (para cuantificar los cambios), formación, etc.
El plan de mejora continua debe estar respaldado por evidencia documentada. La evidencia recogida en los archivos puede incluir:
- Resultado real de los esfuerzos, con la fecha de la evaluación
- Comentarios con los motivos por los que el esfuerzo ha tenido éxito o no
- Si no se han alcanzado uno o varios objetivos, justificación y descripción de las acciones que se van a realizar
- Transmisión de información a la secretaría GLOBALG.A.P.</t>
  </si>
  <si>
    <t>Obligación Menor</t>
  </si>
  <si>
    <t>FV 03 GESTIÓN DE RECURSOS Y FORMACIÓN</t>
  </si>
  <si>
    <t>FV-Smart 03.01</t>
  </si>
  <si>
    <t>Están definidas las funciones y responsabilidades de los trabajadores cuyo trabajo afecte a la implementación de la norma.</t>
  </si>
  <si>
    <t>Se deben identificar los trabajadores cuyas tareas asignadas afecten a la realización de actividades cubiertas por la norma. En dicha identificación se debe incluir:
- Función, responsabilidades y título del puesto que ocupa
- Información de contacto
- Persona que lo sustituye en caso de que se encuentre ausente
Se debe poder identificar claramente a un trabajador como responsable de la salud, la seguridad y el bienestar de los trabajadores.</t>
  </si>
  <si>
    <t>FV-Smart 03.02</t>
  </si>
  <si>
    <t>Las personas responsables de tomar decisiones técnicas sobre los insumos pueden demostrar sus competencias.</t>
  </si>
  <si>
    <t>Las personas responsables de las decisiones técnicas relacionadas con los tratamientos (cantidad y tipo de fertilizante, aplicación de productos fitosanitarios [PF] precosecha y postcosecha, tanto orgánicos como inorgánicos, etc.) deben demostrar sus competencias en tales asuntos.
Si la persona responsable de las decisiones técnicas es el productor, un trabajador asignado o un experto técnico, su experiencia se debe complementar con conocimientos técnicos actuales (acceso a documentación técnica, asistencia a cursos de formación específicos, licencia de aplicador de PF activa, etc.).
Si la persona responsable de las decisiones técnicas es un asesor externo cualificado, se debe demostrar la competencia técnica con cualificaciones oficiales o certificados de asistencia a cursos de formación específicos.</t>
  </si>
  <si>
    <t>FV-Smart 03.03</t>
  </si>
  <si>
    <t>La formación de los trabajadores incluye las habilidades y competencias necesarias, y hay registros de esto.</t>
  </si>
  <si>
    <t>Los trabajadores deben poder demostrar que poseen las competencias necesarias para desempeñar las tareas que tienen asignadas.
Las tareas para las que se requiere formación específica incluyen la manipulación y/o administración de productos químicos agrícolas, desinfectantes, productos fitosanitarios (PF), biocidas y/u otras sustancias peligrosas, así como la operación de equipos.
La evidencia de la formación incluye los registros de asistencia, los certificados u otras cualificaciones pertinentes.
Los subcontratistas deben recibir formación del productor o poder demostrar que poseen las competencias a través de cursos de formación o certificaciones previas.</t>
  </si>
  <si>
    <t>FV-Smart 03.04</t>
  </si>
  <si>
    <t>Se conservan registros de todas las actividades de formación.</t>
  </si>
  <si>
    <t>Se debe registrar la formación inicial o de actualización.
Los registros de formación relevantes para la implementación de la norma y las buenas prácticas agrícolas deben incluir:
- Fecha y duración de la formación
- Asunto(s) cubierto(s)
- Nombre de los instructores o los proveedores de la formación
- Nombre de las personas que reciben la formación (p. ej., lista de asistentes)
- Evidencia de asistencia (p. ej., firma de las personas que reciben la formación)</t>
  </si>
  <si>
    <t>FV 05 ESPECIFICACIONES, PROVEEDORES Y GESTIÓN DE EXISTENCIAS</t>
  </si>
  <si>
    <t>FV-Smart 05.01</t>
  </si>
  <si>
    <t>Hay disponibles especificaciones para los materiales y servicios que son relevantes para la inocuidad alimentaria.</t>
  </si>
  <si>
    <t>Debe haber disponibles especificaciones que respalden la implementación de la norma y el cumplimiento por parte del cliente.
Las especificaciones se deben revisar anualmente o cuando haya cambios, lo que ocurra primero.
Estos cambios pueden incluir lo siguiente (siempre que sea relevante):
- Especificaciones de los proveedores sobre el empaque (cuando corresponda)
- Licencias o cualificaciones permitidas y aceptables para los proveedores de servicios (contratistas de control de plagas, servicios de laboratorio, etc.)
- Descripciones de los requisitos de los clientes
- Especificaciones definidas para las materias primas
También debe haber disponibles descripciones de cómo se evaluará a los proveedores de sustitución en caso de emergencia o de interrupciones en la cadena de suministro.</t>
  </si>
  <si>
    <t>FV-Smart 05.02</t>
  </si>
  <si>
    <t>Hay un inventario para gestionar las existencias en el sitio.</t>
  </si>
  <si>
    <t>Debe haber un inventario de existencias que garantice que los materiales y productos no representen un riesgo para la inocuidad alimentaria y que los que tienen una vida útil limitada se utilicen en el orden correcto. Los inventarios deben tener en cuenta los materiales comprados (productos fitosanitarios [PF], fertilizantes de amoníaco, etc.) y aplicarse a las actividades tanto precosecha como postcosecha (p. ej., pastillas de cloro). Entre los artículos considerados como existencias se pueden incluir productos de limpieza, fertilizantes y PF.
No se requieren actualizaciones mensuales, pero se debe calcular el inventario en un plazo de un mes desde cualquier uso o compra. En los meses en los que no se produzca movimiento de existencias no es necesario actualizar el inventario. En caso de que los productos sean distribuidos por una función central, los registros los puede llevar el sistema de gestión de calidad (SGC).</t>
  </si>
  <si>
    <t>FV 10 RECLAMACIONES</t>
  </si>
  <si>
    <t>FV-Smart 10.02</t>
  </si>
  <si>
    <t>Los trabajadores están informados sobre sus derechos en relación con la norma, y hay disponible y se implementa un mecanismo de reclamación a través del cual los trabajadores pueden presentar reclamaciones de manera confidencial y sin temor a represalias.</t>
  </si>
  <si>
    <t>Los trabajadores deben ser informados (en el idioma predominante del personal) sobre los asuntos cubiertos por esta norma, los derechos legales otorgados por la normativa vigente y la posibilidad de presentar reclamaciones a sus empleadores.
El productor debe contar con un mecanismo para resolver las quejas y reclamaciones que sea adecuado al tamaño de su finca, al tipo de trabajadores y a las condiciones de trabajo.
Dicho mecanismo debe ser confidencial y fácil de usar, y durante todo el tiempo que los trabajadores estén presentes en la finca debe haber disponible una descripción (donde se incluya dónde y cómo pueden presentar reclamaciones, el momento en el que se espera que se resuelva el problema, etc.). (La descripción del mecanismo puede consistir en pictogramas o símbolos en el idioma predominante del personal).
Se deben conservar y comprobar los registros de las reclamaciones planteadas por los trabajadores.</t>
  </si>
  <si>
    <t>FV 11 PRODUCTOS NO CONFORMES</t>
  </si>
  <si>
    <t>FV-Smart 11.01</t>
  </si>
  <si>
    <t>Hay establecidos procedimientos para gestionar y manipular los productos no conformes.</t>
  </si>
  <si>
    <t>Debe haber establecidos procedimientos documentados (incluido un proceso de retención y liberación) para evitar el uso o la distribución accidentales de productos no conformes.
Los productos pueden considerarse no conformes debido a problemas de inocuidad alimentaria, a problemas de calidad, a que se supere el límite máximo de residuos, a problemas de contaminación cruzada, etc.
Los productos no conformes se deberán identificar durante la producción y la manipulación. Los productos no conformes se deben segregar, manipular del modo apropiado y, si es posible, redirigir a un uso final adecuado (procesamiento, alimentos para animales, etc.). Si no se redirigen, los productos deben desecharse del modo apropiado.
Los productos que representan un riesgo para la inocuidad alimentaria no se deben cosechar o se deben desechar. Los productos y residuos desechados se deben almacenar en áreas claramente identificadas para evitar la contaminación de los productos. Se deben utilizar señales para identificar los productos de desecho, cuando proceda. Estas áreas se deben limpiar y/o desinfectar habitualmente según un plan de limpieza.</t>
  </si>
  <si>
    <t>FV 12 ANÁLISIS DE LABORATORIO</t>
  </si>
  <si>
    <t>FV-Smart 12.01</t>
  </si>
  <si>
    <t>El análisis de laboratorio se realiza de acuerdo con los requisitos de la industria.</t>
  </si>
  <si>
    <t>Debe haber evidencia documentada de que los laboratorios empleados para analizar los parámetros que afectan a la inocuidad alimentaria trabajan de conformidad con los requisitos de ISO/IEC 17025. En países, regiones o situaciones en los que no haya disponible un laboratorio con certificación de la norma ISO/IEC actual, pueden presentarse verificaciones de laboratorios nacionales/regionales alternativos. En países y regiones con laboratorios que trabajen conforme a ISO/IEC 17025, se debe recurrir a estos laboratorios para los análisis requeridos por la norma y las evaluaciones de riesgos de apoyo.
Se deben incluir análisis de la calidad del agua; de los residuos de los productos fitosanitarios; de muestras de vigilancia ambiental; de contaminación microbiana, química y física; y todos los demás análisis aplicables. Los laboratorios deben mostrar evidencia de la participación en pruebas de aptitud o certificaciones aplicables (p. ej., proveedor de programas de ensayos de aptitud FAPAS®).</t>
  </si>
  <si>
    <t>FV 13 EQUIPOS Y DISPOSITIVOS</t>
  </si>
  <si>
    <t>FV-Smart 13.01</t>
  </si>
  <si>
    <t>Los equipos, las herramientas y los dispositivos están preparados para el uso y se encuentran bien mantenidos.</t>
  </si>
  <si>
    <t>Los equipos, las herramientas y los dispositivos que entran en contacto con los productos deben estar hechos de materiales seguros para el contacto con los productos, y diseñados y construidos para asegurar que se puedan limpiar, desinfectar y mantener para evitar la contaminación.
Al menos una vez al año se debe realizar el mantenimiento, la verificación rutinaria y, cuando corresponda, la calibración de los equipos, las herramientas y los dispositivos, incluso de aquellos que no entran en contacto directo con los productos (balanzas, equipos de aplicación de productos fitosanitarios [PF] o de fertilizantes, termómetros, medidores de pH, etc.).
Se debe documentar el mantenimiento, la calibración (cuando corresponda) y la reparación de los equipos. Las actividades de mantenimiento no deben representar riesgos para la inocuidad alimentaria, el medio ambiente ni los trabajadores.
Pulverizadores de PF: durante los últimos 12 meses se debe haber verificado la calibración de los equipos de aplicación de PF (tanto automáticos como no automáticos) para corroborar su correcto funcionamiento. Dicha verificación debe certificarse o documentarse participando en un programa oficial (si existe) o la calibración debe haber sido realizada por una persona que puede demostrar su capacidad para tal tarea.
Equipos de riego/fertirrigación: como mínimo, se deben conservar registros anuales de mantenimiento para todos los métodos de riego/fertirrigación y las maquinarias/técnicas aplicadas.</t>
  </si>
  <si>
    <t>FV-Smart 13.02</t>
  </si>
  <si>
    <t>Los equipos se almacenan de manera que se prevenga la contaminación del producto.</t>
  </si>
  <si>
    <t>Los equipos (equipos de aplicación de productos fitosanitarios [PF] o de fertilizantes, equipos de cosecha, máquinas de empaque, etc.) se deben almacenar de una forma apropiada para prevenir la posible contaminación de los productos u otros materiales que puedan entrar en contacto con la parte comestible de los productos cosechados.</t>
  </si>
  <si>
    <t>FV-Smart 13.03</t>
  </si>
  <si>
    <t>Los vehículos y los equipos utilizados para la carga, el transporte o el almacenamiento de productos cosechados se limpian, se mantienen adecuadamente y son apropiados para su uso.</t>
  </si>
  <si>
    <t>Los vehículos y los equipos utilizados para la carga, el transporte o el almacenamiento de productos cosechados se deben limpiar, mantener y almacenar para evitar la contaminación del producto (estiércol animal, derrames de combustible, etc.).
Los vehículos y los equipos deben ser adecuados para el uso previsto.</t>
  </si>
  <si>
    <t>FV 14 DECLARACIÓN DE LA POLÍTICA DE INOCUIDAD ALIMENTARIA</t>
  </si>
  <si>
    <t>FV-Smart 14.01</t>
  </si>
  <si>
    <t>El productor ha completado y firmado la declaración de la política de inocuidad alimentaria.</t>
  </si>
  <si>
    <t>La declaración de la política de inocuidad alimentaria del productor debe:
- Respaldar la existencia de una cultura de inocuidad alimentaria, a través de comunicación, formación, escucha activa de la opinión de los trabajadores y objetivos de inocuidad alimentaria mensurables
- Completarse anualmente y firmarse por el productor/encargado responsable de la inocuidad alimentaria
- Indicar las personas cuyas actividades afectan a la inocuidad alimentaria
- Servir como evidencia documentada del compromiso con la mejora continua, la cultura de inocuidad alimentaria, la provisión de recursos y el cumplimiento de la normativa vigente pertinente
- Confirmar la lista de verificación para la autoevaluación (para productor individual Opción 1)
- Completarse a nivel de la dirección central o del sistema de gestión de calidad (SGC) en nombre de los miembros de un grupo de productores Opción 2 y los productores multisitio Opción 1 con SGC</t>
  </si>
  <si>
    <t>FV 15 PROTECCIÓN DE LOS ALIMENTOS</t>
  </si>
  <si>
    <t>FV-Smart 15.01</t>
  </si>
  <si>
    <t>Hay establecido un sistema de protección de los alimentos para abordar los riesgos asociados a ataques maliciosos o contaminación.</t>
  </si>
  <si>
    <t>El sistema debe:
- Una evaluación de riesgos para identificar las posibles amenazas a la seguridad de los productos, teniendo en cuenta los riesgos de un intento deliberado de provocar contaminación o daños
- Los procedimientos para mitigar las amenazas identificadas
- Sensibilizar a los trabajadores, visitantes y subcontratistas acerca de la necesidad de apoyar las medidas de protección de los alimentos, lo cual se asegurará por medio de formación, carteles, pictogramas, etc.</t>
  </si>
  <si>
    <t>FV 16 FRAUDE ALIMENTARIO</t>
  </si>
  <si>
    <t>FV-Smart 16.01</t>
  </si>
  <si>
    <t>Hay establecido un sistema para abordar los riesgos asociados al fraude alimentario.</t>
  </si>
  <si>
    <t>El sistema debe incluir lo siguiente:
- Debe haber establecida una evaluación de riesgos para identificar de qué formas puede un productor comprar involuntariamente suministros y materiales fraudulentos, y cómo podría utilizarse de forma inapropiada el producto acabado o el empaque del productor.
- Debe haber establecidos procedimientos para mitigar las vulnerabilidades identificadas. El productor debe demostrar que se mitiga el riesgo de incurrir en fraude comprando productos fitosanitarios, material de propagación y empaques auténticos.
- Cuando corresponda, debe haber disponible una descripción sobre cómo se controla el etiquetado y los envases para limitar el robo y el uso incorrecto. Se deben documentar las medidas de mitigación adoptadas para reducir la probabilidad de que se produzcan fraudes y definir la respuesta ante estos.</t>
  </si>
  <si>
    <t>FV 19 HIGIENE</t>
  </si>
  <si>
    <t>FV-Smart 19.01</t>
  </si>
  <si>
    <t>La finca tiene una evaluación de riesgos para la higiene documentada.</t>
  </si>
  <si>
    <t>Debe haber disponible una evaluación de riesgos para la higiene documentada que cubra la producción, la cosecha y la manipulación (según corresponda). Dicha evaluación de riesgos debe cubrir:
- Los contaminantes físicos, químicos y microbiológicos; el derrame de fluidos corporales (vómitos, sangrado, etc.) y las enfermedades transmisibles a personas, que están asociados a los productos y procesos aplicables
- A los trabajadores, los efectos personales, los equipos, la vestimenta, el material de empaque, el transporte, los vehículos y el almacenamiento de productos (incluido el almacenamiento en la finca por períodos cortos)
- El entorno de producción, incluido el diseño y la distribución para prevenir la contaminación cruzada y contribuir a la inocuidad alimentaria</t>
  </si>
  <si>
    <t>FV-Smart 19.02</t>
  </si>
  <si>
    <t>Hay establecidos procedimientos de higiene documentados para minimizar los riesgos para la inocuidad alimentaria.</t>
  </si>
  <si>
    <t>Los procedimientos de higiene deben ajustarse a la evaluación de riesgos e incluir las actividades aplicables de cosecha y postcosecha. Debe haber pictogramas o carteles, escritos en el idioma predominante de los trabajadores, donde se describan las medidas de higiene apropiadas para trabajadores, visitantes y subcontratistas.
Cuando se necesite equipo y vestimenta de protección (batas, delantales, mangas, guantes, calzado, etc.), el empleador debe proporcionarlos y estos se deben limpiar, mantener y guardar en un lugar que minimice los riesgos para la inocuidad alimentaria.
Se deben lavar las manos siempre que exista una fuente de contaminación, también antes de empezar el trabajo y después de usar los sanitarios.
Los procedimientos de higiene deben abordar la contaminación del producto por fluidos corporales, los requisitos de notificación de las personas enfermas (vómitos, ictericia, diarrea, etc.), la restricción de contacto con los alimentos para las personas enfermas y una política de regreso al trabajo. Se deben cubrir los cortes en la piel y usar guantes según corresponda.
Debe existir evidencia visual que demuestre que no se infringen los procedimientos de higiene.</t>
  </si>
  <si>
    <t>FV-Smart 19.03</t>
  </si>
  <si>
    <t>Todas las personas que trabajan en la finca han recibido formación en higiene.</t>
  </si>
  <si>
    <t>El curso básico de higiene de la finca debe:
- Impartirse anualmente a todos los trabajadores, incluidos los propietarios y encargados que trabajan en la finca
- Impartirse a todos los trabajadores nuevos
- Cubrir todas las instrucciones necesarias
- Impartirse en un formato, ya sea escrito u oral, que garantice la comprensión (puede ser oral e ilustrado, sin contenido explicativo escrito, cuando proceda)
- Incluir específicamente formación sobre procedimientos de higiene para las actividades de cosecha y manipulación del producto, cuando corresponda</t>
  </si>
  <si>
    <t>FV-Smart 19.04</t>
  </si>
  <si>
    <t>Únicamente se permite fumar, comer y beber en las áreas designadas.</t>
  </si>
  <si>
    <t>Para evitar la contaminación de productos, se debe permitir fumar, comer, masticar y beber únicamente en las áreas designadas y no en las áreas de manipulación del producto ni de almacenamiento, a menos que la evaluación de riesgos para la higiene indique lo contrario. Beber agua es la excepción.</t>
  </si>
  <si>
    <t>FV-Smart 19.05</t>
  </si>
  <si>
    <t>Se proporcionan sanitarios limpios a trabajadores, visitantes y subcontratistas en las inmediaciones de su trabajo.</t>
  </si>
  <si>
    <t>Los sanitarios provistos para las actividades de producción y manipulación (incluidos los sanitarios fijos o portátiles) deben:
- Diseñarse y ubicarse de manera que minimicen el posible riesgo de contaminación del producto
- Construirse de un material que sea fácil de limpiar y de mantener (esto también se aplica a las letrinas de pozo)
- Permitir un acceso directo para realizar el servicio de mantenimiento
- Ubicarse a una distancia razonable del lugar de trabajo, es decir, de manera que sean accesibles a pie o con un medio de transporte fácilmente disponible
Si la producción y/o manipulación tiene lugar en una instalación, las puertas de los sanitarios no deben abrirse directamente hacia el área de producción y/o manipulación del producto, a menos que las puertas sean de cierre automático. Los sanitarios se deben limpiar y mantener adecuadamente y estar bien abastecidos. Las instalaciones también deben estar disponibles para los visitantes, cuando corresponda.</t>
  </si>
  <si>
    <t>FV-Smart 19.06</t>
  </si>
  <si>
    <t>Hay instalaciones para el lavado de manos disponibles para todos los trabajadores, visitantes y subcontratistas que entran en contacto directo con los productos.</t>
  </si>
  <si>
    <t>Las instalaciones para el lavado de manos deben estar accesibles y mantenerse limpias y en condiciones higiénicas, para permitir que los trabajadores se laven las manos en cualquier momento en que estas puedan constituir una fuente de contaminación.
Las instalaciones deben estar situadas lo más cerca posible de los sanitarios, sin que representen un riesgo de contaminación cruzada.
Todas las instalaciones para el lavado de manos deben estar equipadas con jabón y medios para secarse las manos. Cuando sea posible, se deben usar toallas de un solo uso. Las toallas no deben representar un riesgo de contaminación cruzada. Están permitidos los secamanos de aire y de aire caliente.
El agua utilizada para lavarse las manos se debe analizar y se deben evaluar los riesgos asociados a la calidad del agua. El agua utilizada debe tener siempre el mismo nivel microbiano que el estándar para el agua potable. Si el agua para el lavado de manos no tiene el mismo nivel microbiano que el estipulado para el agua potable, después de lavarse las manos se debe utilizar un desinfectante de manos (p. ej., gel hidroalcohólico). No está permitido utilizar únicamente gel hidroalcohólico para lavarse las manos antes de entrar en contacto con productos.</t>
  </si>
  <si>
    <t>FV-Smart 19.07</t>
  </si>
  <si>
    <t>Se gestiona la actividad animal que pueda provocar la contaminación del producto.</t>
  </si>
  <si>
    <t>Deben tomarse medidas apropiadas para reducir la posible contaminación del productor debido a la presencia de animales dentro del área de producción. Cuando exista evidencia de actividad animal que pueda provocar la contaminación del producto, deben tomarse las medidas apropiadas. No se consideran medidas apropiadas la eliminación de la vida silvestre ni el empleo de técnicas destructivas para liberar el área de producción de todo tipo de animales.</t>
  </si>
  <si>
    <t>FV-Smart 19.08</t>
  </si>
  <si>
    <t>Los recipientes empleados para la producción y la cosecha se limpian, se mantienen adecuadamente y son apropiados para su uso.</t>
  </si>
  <si>
    <t>Los recipientes para la producción y la cosecha deben estar fabricados de materiales que no representen un riesgo para la inocuidad alimentaria, y deben estar construidos de manera que se facilite la limpieza y el mantenimiento.
Los recipientes reutilizables se deben limpiar antes del uso. Debe haber establecido un plan de limpieza documentado donde figure la frecuencia y que se ajuste a la evaluación de riesgos para la higiene. La desinfección debe estar incorporada en el plan de limpieza cuando así lo requiera la evaluación de riesgos para la higiene.
Los recipientes para la cosecha se deben utilizar exclusivamente para el producto (y no para almacenar productos químicos, lubricantes, aceite, basura, herramientas, etc.).</t>
  </si>
  <si>
    <t>FV 20 SALUD, SEGURIDAD Y BIENESTAR DE LOS TRABAJADORES</t>
  </si>
  <si>
    <t>FV 20.01 Evaluación de riesgos y formación</t>
  </si>
  <si>
    <t>FV-Smart 20.01.01</t>
  </si>
  <si>
    <t>Hay una evaluación de riesgos documentada para la salud y seguridad de los trabajadores.</t>
  </si>
  <si>
    <t>La evaluación de riesgos documentada debe reflejar las condiciones en la finca e incluir las instalaciones de los trabajadores y cualquier alojamiento para los trabajadores que haya en la finca. La evaluación de riesgos se debe revisar y actualizar anualmente y cuando se produzca algún cambio que afecte a la salud y seguridad de los trabajadores (nueva maquinaria, nuevos productos fitosanitarios [PF], modificaciones en las prácticas de cultivo, nuevos riesgos para la salud, etc.). Se deben registrar los incidentes y los accidentes que se produzcan.
Algunos ejemplos de peligros pueden ser el movimiento de piezas de la máquina, la electricidad, el tráfico de vehículos, las sustancias inflamables, los fertilizantes, la exposición a productos químicos, el ruido excesivo, el polvo, las vibraciones, las temperaturas extremas, las escaleras, el almacenamiento de combustible, etc.</t>
  </si>
  <si>
    <t>FV-Smart 20.01.02</t>
  </si>
  <si>
    <t>En la finca hay establecidos procedimientos de salud y seguridad.</t>
  </si>
  <si>
    <t>Los procedimientos de salud y seguridad deben abordar las cuestiones identificadas en la evaluación de riesgos y ser apropiados para las operaciones de producción. Los procedimientos deben revisarse anualmente y actualizarse cuando se produzcan cambios en la evaluación de riesgos.
La infraestructura, las instalaciones, el alojamiento de los trabajadores y los equipos de la finca deben estar construidos y recibir mantenimiento para minimizar los peligros para la salud y seguridad de los trabajadores.
Los procedimientos de emergencia y accidentes deben abordar las áreas de trabajo, las instalaciones de los trabajadores y el alojamiento de los trabajadores en la finca, e incluir planes de contingencia, es decir, la capacidad de los trabajadores para retirarse de situaciones que no son seguras. 
Cuando la evaluación de riesgos lo requiera, los equipos de emergencia deben estar accesibles y bien mantenidos. Se debe tener en cuenta a los trabajadores con mayor riesgo. Siempre que se produzca un accidente, debe revisarse la causa e incorporarse las acciones preventivas apropiadas a los procedimientos de salud y seguridad revisados.</t>
  </si>
  <si>
    <t>FV-Smart 20.01.03</t>
  </si>
  <si>
    <t>Todo el personal ha recibido formación en salud y seguridad, de acuerdo con la evaluación de riesgos.</t>
  </si>
  <si>
    <t>La formación básica en salud y seguridad de los trabajadores debe:
 - Impartirse anualmente al personal (incluidos propietarios y encargados)
 - Impartirse al personal nuevo y al personal ya existente, cada vez que se les reasignen tareas que requieren conocimientos adicionales
 - Cubrir todas las instrucciones necesarias
 - Impartirse en un formato, ya sea escrito u oral, que garantice la comprensión (puede ser solo oral e ilustrado, sin contenido explicativo escrito, cuando proceda)
 - Incluir formación en procedimientos de seguridad para equipos, productos o nuevas actividades
 - Incluir formación en asuntos relacionados con la respuesta ante accidentes, las catástrofes naturales y la salud de los trabajadores (que incluyan las enfermedades, la exposición a productos químicos, los procedimientos de respuesta ante emergencias, la seguridad contra incendios y los derechos y responsabilidades relacionados con la protección de la salud de los trabajadores)</t>
  </si>
  <si>
    <t>FV 20.02 Peligros y primeros auxilios</t>
  </si>
  <si>
    <t>FV-Smart 20.02.01</t>
  </si>
  <si>
    <t>Los procedimientos de emergencia y accidentes se exhiben y se comunican.</t>
  </si>
  <si>
    <t>Las instrucciones basadas en los procedimientos de emergencia y accidentes deben estar claramente exhibidas en lugares accesibles y visibles para que sean vistas por los trabajadores, los visitantes y los subcontratistas. Estas instrucciones deben estar disponibles en el o los idiomas predominantes de los trabajadores y/o en forma de pictogramas.
Los procedimientos deben cubrir/identificar lo siguiente:
- La dirección de la finca, el mapa u otra información para la ubicación (p. ej., coordenadas GPS)
- Las personas de contacto
- Una lista actualizada de números de teléfono relevantes (es decir, policía, ambulancia, hospital, bomberos, acceso a asistencia médica de emergencia en el sitio o por medio de transporte, y proveedores de electricidad, agua y gas)
- Los procedimientos de evacuación de emergencia, cuando corresponda
Debe haber señales permanentes y legibles que indiquen los riesgos potenciales. En las señales de salida de emergencia y de vía de evacuación se debe indicar que estos lugares han de mantenerse abiertos, accesibles y libres de obstáculos. Esto incluye, cuando corresponda, fosos de desechos, estructuras inflamables (depósitos de combustible, depósitos de propano/gas natural, etc.), almacenamiento de productos fitosanitarios (PF), cuerpos de agua y cualquier otro peligro físico identificado.
Debe haber señales de advertencia en el o los idiomas predominantes de los trabajadores y/o en pictogramas.
Ejemplos de otra información que puede incluirse:
- La ubicación del medio de comunicación más cercano (teléfono, radio)
- Cómo y dónde contactar con los servicios médicos locales, los hospitales y otros servicios de emergencia
- La ubicación de los extintores y la disponibilidad de agua en un lugar próximo
- La ubicación de grandes almacenes de productos químicos, combustible y fertilizantes
- La ubicación de las salidas de emergencia y el funcionamiento de las salidas de incendios
- Los interruptores de emergencia para las líneas de electricidad, gas, y agua
- Cómo notificar accidentes e incidentes peligrosos (lugar, descripción del incidente, número de personas heridas, tipo de heridas)</t>
  </si>
  <si>
    <t>FV-Smart 20.02.02</t>
  </si>
  <si>
    <t>Las recomendaciones de seguridad sobre las sustancias peligrosas para la salud y seguridad de los trabajadores están disponibles y rápidamente accesibles.</t>
  </si>
  <si>
    <t>La información relacionada con la manipulación segura de cada sustancia peligrosa debe estar accesible (páginas web, números de teléfono, hojas de datos de seguridad, etc.).</t>
  </si>
  <si>
    <t>FV-Smart 20.02.03</t>
  </si>
  <si>
    <t>Los botiquines de primeros auxilios están disponibles en todos los sitios permanentes de trabajo y en los campos cerca del lugar de trabajo.</t>
  </si>
  <si>
    <t>Debe haber disponibles botiquines de primeros auxilios completos y mantenidos (es decir, completos y mantenidos de acuerdo con la normativa vigente y según las actividades realizadas). Dichos botiquines deben estar accesibles en todos los sitios permanentes de trabajo y presentes en determinados vehículos (tractor, coche, etc.), cuando lo requiera la evaluación de riesgos.</t>
  </si>
  <si>
    <t>FV-Smart 20.02.04</t>
  </si>
  <si>
    <t>Siempre hay al menos una persona con formación en primeros auxilios presente en la finca cuando se estén realizando actividades en la finca.</t>
  </si>
  <si>
    <t>Siempre debe haber al menos una persona con formación en primeros auxilios (recibida en los últimos cinco años) presente en el lugar cuando se estén realizando actividades de producción y manipulación, incluidas las mencionadas en los principios y criterios pertinentes de la norma. A modo de guía: una persona con formación por cada 50 trabajadores.</t>
  </si>
  <si>
    <t>FV 20.03 Equipos de protección individual</t>
  </si>
  <si>
    <t>FV-Smart 20.03.01</t>
  </si>
  <si>
    <t>Los trabajadores, los visitantes y los subcontratistas llevan equipos de protección individual (EPI) adecuados.</t>
  </si>
  <si>
    <t>Los EPI deben ajustarse a los requisitos legales, a las instrucciones de la etiqueta y/o a lo establecido por una autoridad competente. Los EPI deben estar disponibles, usarse correctamente y mantenerse en buen estado. Para cumplir con las instrucciones de la etiqueta y los requisitos de la evaluación de riesgos para las operaciones en la finca, puede ser necesario utilizar los siguientes elementos: ropa impermeable; monos de protección; guantes de goma; mascarillas; dispositivos de protección respiratoria (incluidos filtros de sustitución), ocular y auditiva; etc. 
Los EPI se deben facilitar a los trabajadores, visitantes y subcontratistas (también se acepta si los facilita la empresa subcontratista) siempre que sean necesarios.</t>
  </si>
  <si>
    <t>FV-Smart 20.03.02</t>
  </si>
  <si>
    <t>Los equipos de protección individual (EPI) se mantienen limpios y almacenados correctamente para que no haya ningún riesgo de que se contaminen artículos personales.</t>
  </si>
  <si>
    <t>Los EPI se deben mantener limpios de acuerdo al tipo de uso que reciben y al grado potencial de contaminación. La vestimenta protectora se debe lavar separada de los artículos personales. Los EPI sucios y dañados se deben desechar adecuadamente. Los EPI se deben almacenar de manera que se evite la contaminación cruzada con productos químicos.</t>
  </si>
  <si>
    <t>FV-Smart 20.03.03</t>
  </si>
  <si>
    <t>Hay evidencia de que los trabajadores utilizan los equipos de protección individual (EPI) provistos.</t>
  </si>
  <si>
    <t>Debe haber evidencia de que se utilizan los EPI provistos.
Si se utilizan EPI de un solo uso, el suministro mantenido a mano debe ajustarse a las necesidades de los trabajadores, o debe haber registros que demuestren que se suministran y reponen rápidamente nuevos EPI.</t>
  </si>
  <si>
    <t>FV-Smart 20.03.04</t>
  </si>
  <si>
    <t>Las instalaciones adecuadas para cambiarse están disponibles cuando sea necesario.</t>
  </si>
  <si>
    <t>Las instalaciones para cambiarse (en consonancia con las condiciones locales) deben utilizarse para cambiarse la ropa y las prendas exteriores de protección, según se requiera. Puede que no se necesiten instalaciones para cambiarse si los equipos de protección individual (EPI) se colocan sobre la ropa que se lleva puesta.</t>
  </si>
  <si>
    <t>FV 20.04 Bienestar de los trabajadores</t>
  </si>
  <si>
    <t>FV-Smart 20.04.01</t>
  </si>
  <si>
    <t>Hay comunicación entre la dirección y los trabajadores sobre cuestiones relacionadas con la salud, la seguridad y el bienestar de estos.</t>
  </si>
  <si>
    <t>Los miembros de la dirección y los trabajadores deben poder comunicarse abiertamente sobre cuestiones de salud, seguridad y bienestar (es decir, deben poder comunicarse sobre estos asuntos sin temor a intimidación o represalias).
La comunicación puede ser en forma de reuniones programadas, líneas de atención al trabajador, cajas de comentarios anónimos, reuniones informativas diarias previas al trabajo o reuniones individuales.
En empresas muy pequeñas, la comunicación entre una familia o un número limitado de trabajadores puede tener lugar de manera continua.</t>
  </si>
  <si>
    <t>FV-Smart 20.04.02</t>
  </si>
  <si>
    <t>Los trabajadores tienen acceso a agua potable, almacenes de alimentos y áreas para comer y descansar que se encuentren limpias.</t>
  </si>
  <si>
    <t>Se debe proporcionar a los trabajadores un lugar limpio donde puedan guardar sus alimentos y donde puedan comer (si comen en la finca). El agua potable se debe proporcionar siempre sin coste alguno para los trabajadores. El acceso de los trabajadores al agua potable no debe estar restringido. Debe haber áreas designadas para el descanso y las pausas.</t>
  </si>
  <si>
    <t>FV-Smart 20.04.03</t>
  </si>
  <si>
    <t>Las viviendas en el sitio cumplen la normativa local aplicable, son habitables y están equipadas con los servicios e instalaciones básicos.</t>
  </si>
  <si>
    <t>Las viviendas en el sitio para los trabajadores deben ser habitables y tener un techo firme, ventanas y puertas sólidas, áreas higiénicas y seguras para la preparación de alimentos, así como los servicios básicos de agua potable, sanitarios y sistema de saneamiento.
En caso de no haber sistema de saneamiento, puede aceptarse el pozo séptico, siempre que cumpla la normativa vigente.</t>
  </si>
  <si>
    <t>FV-Smart 20.04.04</t>
  </si>
  <si>
    <t>El transporte facilitado a los trabajadores es seguro.</t>
  </si>
  <si>
    <t>El transporte para los trabajadores debe ser seguro y tener en cuenta los requisitos y la normativa de seguridad aplicables.</t>
  </si>
  <si>
    <t>FV 21 MANEJO DEL SITIO</t>
  </si>
  <si>
    <t>FV-Smart 21.01</t>
  </si>
  <si>
    <t>Se completa una evaluación de riesgos para todos los sitios registrados.</t>
  </si>
  <si>
    <t>La evaluación de riesgos debe:
- Estar disponible para todos los sitios de producción, incluidas las estructuras
- Revisarse al menos anualmente o cuando se produzca algún cambio (que aparezcan nuevos riesgos o se incorporen nuevos sitios o cultivos a la producción)
Debe considerar:
- Los peligros biológicos, físicos y químicos (incluidos alérgenos)
- El riesgo de contaminación microbiana cruzada desde sitios cercanos o adyacentes
- El historial del sitio (al menos un año, aunque se recomiendan cinco)
- El impacto de las actividades propuestas en los cultivos adyacentes</t>
  </si>
  <si>
    <t>FV-Smart 21.02</t>
  </si>
  <si>
    <t>Se ha desarrollado e implementado un plan de gestión que establece estrategias con el objetivo de minimizar los riesgos identificados en la evaluación de riesgos para la idoneidad de operación. Dicho plan se revisa con regularidad.</t>
  </si>
  <si>
    <t>El plan de gestión debe:
- Revisarse junto con la evaluación de riesgos (anualmente o cuando se produzcan cambios) y abordar todos los riesgos identificados en la evaluación de riesgos
- Describir las medidas de control implementadas para los riesgos identificados
- Ser apropiado para las operaciones de la finca
- Apoyar el diseño de las instalaciones, las actividades de limpieza, el control de plagas y otras actividades para minimizar los riesgos para la inocuidad alimentaria
- Garantizar que la distribución y el funcionamiento de las actividades sean adecuados para la finalidad prevista, consideren las estructuras aplicables y estén diseñados para minimizar los riesgos para la inocuidad alimentaria
- Ser efectivo y aplicarse de forma visible</t>
  </si>
  <si>
    <t>FV-Smart 21.03</t>
  </si>
  <si>
    <t>El productor dispone de un sistema para identificar los sitios y las instalaciones empleados para la producción.</t>
  </si>
  <si>
    <t>El productor debe contar con un sistema para identificar:
- Todos los campos, sectores, viñedos, invernaderos y demás áreas de producción
- Todas las fuentes de agua, las instalaciones de almacenamiento y de manipulación, los almacenes de productos agroquímicos, los terrenos, los edificios y cualquier otro elemento que pueda representar un riesgo para la salud y seguridad de los trabajadores, para la inocuidad alimentaria o para el medio ambiente
La identificación solo puede tener lugar en el mapa o mediante el uso de señales en cada uno de los sitios.</t>
  </si>
  <si>
    <t>FV-Smart 21.04</t>
  </si>
  <si>
    <t>El sitio se mantiene cuidado y ordenado.</t>
  </si>
  <si>
    <t>El sitio se debe mantener de manera que se prevenga la contaminación de los productos. No debe haber residuos ni basuras en las inmediaciones del sitio o sitios de producción o los almacenes. Se aceptan basuras y residuos puntuales e insignificantes en áreas señaladas, así como los residuos producidos en el mismo día de trabajo. El resto de residuos se deben retirar, incluidos los derrames de combustibles.</t>
  </si>
  <si>
    <t>FV-Smart 21.05</t>
  </si>
  <si>
    <t>El productor reconoce la finca como un ecosistema agrícola que interactúa con los paisajes vecinos (mientras que el ámbito legal del productor es en la finca).</t>
  </si>
  <si>
    <t>Debería haber evidencia disponible que indique, p. ej., que:
- En la gestión del agua, el productor sabe de dónde procede el agua de la finca y dónde va el agua que sale de la finca.
- En la gestión de la biodiversidad, el productor sabe cómo puede contribuir la finca a proteger y fomentar la biodiversidad mediante corredores biológicos (p. ej., árboles) que conecten los hábitats de las fincas con los paisajes que hay fuera de ellas.
- El productor demuestra ser conocedor de (o participar en) proyectos, acciones conjuntas o colaboración en iniciativas específicas del sector o cultivo con otros productores o partes interesadas, etc.</t>
  </si>
  <si>
    <t>Recom.</t>
  </si>
  <si>
    <t>FV-Smart 21.06</t>
  </si>
  <si>
    <t>Si la empresa manipula o almacena alérgenos, tiene un programa documentado de gestión de alérgenos.</t>
  </si>
  <si>
    <t>El programa de gestión de alérgenos debe indicar los alérgenos que los trabajadores usan, almacenan o manipulan en el sitio, de acuerdo con la normativa vigente. Cuando corresponda, los procedimientos deben abordar la identificación y segregación de los alérgenos durante el almacenamiento, la manipulación, la carga y el envío, en base a una evaluación de riesgos realizada por la empresa. Todos los productos que contengan intencionadamente o potencialmente materiales alergénicos se deben etiquetar de acuerdo con la normativa de etiquetado de alérgenos del país de producción y del país de destino.</t>
  </si>
  <si>
    <t>FV 22 BIODIVERSIDAD Y HÁBITATS</t>
  </si>
  <si>
    <t>FV 22.03 Los ecosistemas y hábitats naturales no se convierten en zonas agrícolas</t>
  </si>
  <si>
    <t>FV-Smart 22.03.01</t>
  </si>
  <si>
    <t>Desde el 1 de enero de 2014, en la finca (dentro de los límites de la finca) ningún área con valor de conservación legalmente reconocido (o protegida eficazmente por otros medios) ha sido convertida en zona agrícola o para otros usos.</t>
  </si>
  <si>
    <t>La evidencia disponible (como mapas, fotos aéreas, documentos expedidos por autoridades locales o nacionales o proveedores de servicios autorizados) debe indicar que desde el 1 de enero de 2014 no se ha convertido en zona agrícola o para otros usos ninguna parte de la finca (dentro de los límites de la finca) que tenga la siguiente característica:
- Áreas donde la protección legal previene dichas conversiones (áreas protegidas reconocidas por la legislación nacional o local, áreas con categorías relevantes de la Unión Internacional para la Conservación de la Naturaleza [UICN], áreas protegidas por otros medios, etc.)</t>
  </si>
  <si>
    <t>FV 23 EFICIENCIA ENERGÉTICA</t>
  </si>
  <si>
    <t>FV-Smart 23.01</t>
  </si>
  <si>
    <t>Se supervisa el consumo de energía en la finca.</t>
  </si>
  <si>
    <t>Se debe disponer de registros del consumo de energía en la finca (p. ej., facturas donde figure el consumo energético). El productor (o, cuando corresponda, el director del sistema de gestión de calidad [SGC]) debe tener conocimiento de dónde y cómo se consume la energía en la finca durante las prácticas de producción. En el caso de que no haya contadores de energía (p. ej., pequeños productores), se aceptan estimaciones.
En los grupos de productores Opción 2, se acepta la evidencia a nivel del SGC.</t>
  </si>
  <si>
    <t>FV-Smart 23.02</t>
  </si>
  <si>
    <t>Existe un plan para mejorar la eficiencia energética en la finca, en base a los controles realizados.</t>
  </si>
  <si>
    <t>Debe haber disponible un plan documentado que identifique las oportunidades para mejorar la eficiencia energética. 
Puede tratarse de un plan de varios años si las circunstancias específicas del productor así lo requieren.</t>
  </si>
  <si>
    <t>FV-Smart 23.03</t>
  </si>
  <si>
    <t>El plan para mejorar la eficiencia energética incluye la minimización del uso de energías no renovables.</t>
  </si>
  <si>
    <t>El productor debe considerar la reducción del uso de energías no renovables al mínimo posible, para utilizar energías renovables en su lugar.</t>
  </si>
  <si>
    <t>FV-Smart 23.04</t>
  </si>
  <si>
    <t>La gestión de la energía está respaldada por mediciones.</t>
  </si>
  <si>
    <t>Las mediciones aceptables permiten calcular, como mínimo, lo siguiente:
- El uso total de energía en la finca para cada fuente de energía/mes
- La proporción de energía renovable vs. no renovable en la fuente de energía
Otros cálculos adicionales pueden ser, por ejemplo:
- La cantidad de energía importada en la finca (p. ej., de la red eléctrica)
- La cantidad de energía generada a nivel del productor (p. ej., a través de paneles solares, con combustibles)
- La cantidad de energía exportada p. ej., a la red eléctrica)
Las mediciones deberían referirse a las fuentes de energía, a los distintos sitios de producción de la finca, a las hectáreas de terreno cultivado, a las unidades de tiempo (p. ej., ciclo vegetativo), a las fuentes de energía no renovable y renovable, a las cantidades de energía por kg de producto y ha de producción, y/o a las cantidades indicadas arriba por kg de producto.
En los grupos de productores Opción 2, se acepta la evidencia a nivel del sistema de gestión de calidad (SGC). Los resultados (datos) de las mediciones a nivel del grupo de productores y de la finca deberían estar disponibles para comprobar el cumplimiento.</t>
  </si>
  <si>
    <t>FV 24 GASES DE EFECTO INVERNADERO Y CAMBIO CLIMÁTICO</t>
  </si>
  <si>
    <t>FV-Smart 24.01</t>
  </si>
  <si>
    <t>La finca contribuye a reducir las emisiones de GEI* y a eliminarlas de la atmósfera.
*El término “emisiones de gases de efecto invernadero” (GEI) se refiere al dióxido de carbono (CO₂), al metano (CH₄), al óxido nitroso (N₂O) y a los gases fluorados. Debido al potencial variado de contribuir al calentamiento global, a veces se calculan como CO₂ equivalente (CO₂e).</t>
  </si>
  <si>
    <t>Debería haber evidencia disponible que indique que el productor tiene conocimiento de (y está concienciado sobre) cómo las prácticas en la finca pueden contribuir a reducir las emisiones de GEI y a eliminarlas de la atmósfera (p. ej., todo lo relativo a la energía, la salud del suelo, los fertilizantes y los residuos alimentarios).
En los grupos de productores Opción 2, se acepta la evidencia a nivel del sistema de gestión de calidad (SGC).</t>
  </si>
  <si>
    <t>FV 25 GESTIÓN DE RESIDUOS</t>
  </si>
  <si>
    <t>FV-Smart 25.01</t>
  </si>
  <si>
    <t>Se implementa un sistema de gestión de residuos.</t>
  </si>
  <si>
    <t>Debe haber establecido un sistema de gestión de residuos que abarque la contaminación potencial del producto o del medio ambiente (aire, tierra, sustrato y agua), y dicho sistema debe:
- Estar documentado y actualizado
- Cubrir la recogida, el almacenamiento y la eliminación de residuos, incluidos los residuos biológicos, los productos fitosanitarios, los fertilizantes, las aguas residuales, los drenajes y los materiales de empaque (cuando corresponda)</t>
  </si>
  <si>
    <t>FV-Smart 25.02</t>
  </si>
  <si>
    <t>Se han identificado los productos de desecho y las fuentes de contaminación en todas las áreas de la finca.</t>
  </si>
  <si>
    <t>Se deben identificar los posibles productos de desecho (papel, cartón, plásticos, aceites, etc.) y fuentes de contaminación (exceso de fertilizantes, humo de escape, aceites, combustibles, ruidos, efluentes, sustancias químicas, etc.) asociados a los procesos de la finca.
En los grupos de productores Opción 2, se acepta la evidencia a nivel del sistema de gestión de calidad (SGC).</t>
  </si>
  <si>
    <t>FV-Smart 25.03</t>
  </si>
  <si>
    <t>Las carretillas elevadoras y otros medios de transporte a motor están limpios y bien mantenidos, y son del tipo adecuado para evitar la contaminación a través de sus emisiones.</t>
  </si>
  <si>
    <t>Los medios de transporte internos se deberían mantener de tal manera que se evite la contaminación del producto, prestando especial atención a las emisiones de humo. Las carretillas elevadoras y otros medios de transporte a motor deberían ser eléctricos o a gas.</t>
  </si>
  <si>
    <t>FV-Smart 25.04</t>
  </si>
  <si>
    <t>Las áreas de contención de diésel y los demás tanques de aceites combustibles son seguros para el medio ambiente.</t>
  </si>
  <si>
    <t>Las áreas de contención se deben mantener de tal manera que se mitiguen los riesgos para el medio ambiente. El requisito mínimo es contar con cubetos/barreras de retención impermeables con una capacidad de al menos el 110 % del volumen del tanque más grande almacenado dentro de él. En las áreas sensibles desde el punto de vista ambiental, la capacidad debe ser del 165 % del volumen del tanque más grande.</t>
  </si>
  <si>
    <t>FV-Smart 25.05</t>
  </si>
  <si>
    <t>Los residuos orgánicos se gestionan de la forma apropiada para reducir el riesgo de contaminación del medio ambiente.</t>
  </si>
  <si>
    <t>Los residuos orgánicos se deberían convertir en compost y utilizar para acondicionar el suelo. El método de compostaje debería mitigar el riesgo de propagación de plagas, enfermedades o malezas.</t>
  </si>
  <si>
    <t>FV-Smart 25.06</t>
  </si>
  <si>
    <t>El agua utilizada para propósitos de lavado y limpieza se elimina de manera que se minimicen los efectos sobre el medio ambiente, la salud y la seguridad.</t>
  </si>
  <si>
    <t>Las aguas residuales procedentes del lavado de la maquinaria contaminada (equipos de pulverización, equipos de protección individual [EPI], hidroenfriadores, etc.) se deben eliminar de manera que no representen ningún riesgo para el medio ambiente ni la salud humana. El drenaje no debe representar ningún riesgo para las fuentes de agua ni contamina los sistemas de suministro.</t>
  </si>
  <si>
    <t>FV-Smart 25.09</t>
  </si>
  <si>
    <t>Se evitan y gestionan los residuos alimentarios*.
*Residuos alimentarios: alimentos no dirigidos al consumo humano, alimentos para animales o los materiales biológicos.</t>
  </si>
  <si>
    <t>La evidencia disponible indica que:
Los excedentes de la producción** deberían redirigirse para uno de los siguientes fines (en orden de preferencia):
- Consumo humano (para procesamiento, servicios sociales de alimentación, etc.)
- Alimentos para animales
- Materiales biológicos
Los residuos alimentarios deberían redirigirse de una de las siguientes maneras:
- Reciclaje, compostaje y/o aplicaciones en el suelo
- Reconversión (p. ej., incineración de residuos con recuperación energética)
- Otras formas de eliminación
La evidencia de la gestión de los excedentes de la producción y los residuos alimentarios debería basarse en registros cuantitativos (se aceptan estimaciones).
En los grupos de productores Opción 2, se acepta la evidencia a nivel del sistema de gestión de calidad (SGC).
**Excedente de la producción: producto de la finca que se cultiva y cosecha (o no se cosecha y se deja en el campo), pero no se distribuye a los clientes.</t>
  </si>
  <si>
    <t>FV 27 ORGANISMOS GENÉTICAMENTE MODIFICADOS</t>
  </si>
  <si>
    <t>FV-Smart 27.01</t>
  </si>
  <si>
    <t>Hay establecido un procedimiento para el uso y la manipulación de materiales genéticamente modificados (GM).</t>
  </si>
  <si>
    <t>Debe haber disponible un procedimiento documentado implementado que explique cómo se cultivan y manipulan los materiales GM (cultivos y ensayos).</t>
  </si>
  <si>
    <t>FV-Smart 27.03</t>
  </si>
  <si>
    <t>Los clientes directos del productor han sido informados del estado de organismo genéticamente modificado (OGM) del producto.</t>
  </si>
  <si>
    <t>Se debe conservar evidencia documentada de la comunicación y dicha evidencia debe permitir verificar que todos los productos suministrados a clientes directos cumplen con los requisitos acordados.</t>
  </si>
  <si>
    <t>FV-Smart 27.04</t>
  </si>
  <si>
    <t>Se evita la mezcla accidental de cultivos genéticamente modificados (GM) con cultivos convencionales.</t>
  </si>
  <si>
    <t>Se debe realizar una evaluación visual de la identificación de los cultivos GM y de la integridad del almacenamiento.</t>
  </si>
  <si>
    <t>FV 30 GESTIÓN DEL AGUA</t>
  </si>
  <si>
    <t>FV 30.01 Evaluaciones de riesgos del uso del agua y plan de gestión</t>
  </si>
  <si>
    <t>FV-Smart 30.01.01</t>
  </si>
  <si>
    <t>Hay una evaluación de riesgos para evaluar los riesgos que representa el agua precosecha y postcosecha utilizada para la inocuidad alimentaria.</t>
  </si>
  <si>
    <t>Se debe disponer de una evaluación de riesgos documentada para el agua utilizada en las actividades de producción y postcosecha, tanto en interiores como en exteriores. La evaluación debe cubrir, como mínimo:
- La identificación de las fuentes de agua con mapas, fotografías, dibujos (se aceptan dibujos a mano) u otras representaciones gráficas para identificar la ubicación de la(s) fuente(s) de agua, las instalaciones fijas y el recorrido del sistema de agua (incluidos los sistemas de retención, los embalses o el agua recolectada para reutilizar). Las representaciones gráficas deben ir vinculadas a mapas del sitio y a un sistema de referencia en la finca.
- Los resultados de análisis históricos, cuando corresponda
- El momento de uso del agua (etapa de crecimiento del cultivo o postcosecha)
- El riesgo de contaminación física, química y microbiana
- Los métodos para abordar el riesgo asociado a los mecanismos de suministro de agua, mitigando el riesgo de contaminación cruzada
- El contacto del agua con el cultivo
- Las características del cultivo y la etapa de crecimiento o manipulación
- La calidad del agua utilizada para la aplicación de fertilizantes, productos fitosanitarios o actividades postcosecha
- Las medidas adoptadas para mitigar el riesgo de contaminación, cuando proceda (p. ej., utilizar cercas para evitar la intrusión humana y de ganado)
- Los umbrales aceptables para la calidad del agua
- El impacto en la inocuidad alimentaria y si es apto para el propósito
- Un requisito mínimo de un análisis por temporada o ciclo de certificación para el agua utilizada en las actividades postcosecha que entra en contacto con el producto. La muestra se debe tomar lo más cerca posible del punto de aplicación (se requiere al menos un análisis aunque se utilicen fuentes de agua municipales).
La evaluación de riesgos se debe revisar anualmente y cada vez que cambien los riesgos debido a modificaciones operativas.</t>
  </si>
  <si>
    <t>FV-Smart 30.01.02</t>
  </si>
  <si>
    <t>Se ha llevado a cabo una evaluación de riesgos para evaluar los problemas ambientales en relación con la gestión del agua en la finca (precosecha y postcosecha).</t>
  </si>
  <si>
    <t>Se debe disponer de una evaluación de riesgos documentada para el agua utilizada en las actividades de producción y postcosecha, tanto en interiores como en exteriores. Como mínimo, la evaluación debe identificar las consecuencias ambientales en y de:
- Las fuentes de agua 
- Los sistemas de distribución
- Los métodos de riego
- Los usos significativos del agua para otras actividades en la finca
- Las consecuencias de las propias actividades de producción en los entornos fuera de la finca
La evaluación de riesgos debe revisarse anualmente o cada vez que se produzcan cambios.</t>
  </si>
  <si>
    <t>FV-Smart 30.01.03</t>
  </si>
  <si>
    <t>Hay disponible un plan de gestión del agua.</t>
  </si>
  <si>
    <t>Un plan documentado de gestión del agua debe:
- Revisarse al menos anualmente, en base a las evaluaciones de riesgos revisadas
- Evaluar la necesidad de mantenimiento del riego y otros equipos de suministro de agua
- Identificar la formación que necesitan los trabajadores para ayudar con el mantenimiento y las reparaciones
- Ser un plan individual o regional si está documentada la participación en un sistema de riego comunitario
- Incluir referencias al análisis del agua
- Incluir las acciones correctivas que se han adoptado en relación con la calidad del agua</t>
  </si>
  <si>
    <t>FV-Smart 30.01.04</t>
  </si>
  <si>
    <t>Se realizan acciones para complementar la gestión del agua en la finca con las actividades fuera de la finca (aunque se reconoce que el ámbito legal del productor está en la finca).</t>
  </si>
  <si>
    <t>Debería haber evidencia disponible de que el productor es conocedor de (o participa en) proyectos, acciones conjuntas o colaboración para la gestión del agua con las partes interesadas de la zona de captación, la cuenca, el paisaje vecinos o más allá, junto con otros productores, iniciativas específicas del sector o del cultivo, organizaciones no gubernamentales, etc.</t>
  </si>
  <si>
    <t>FV 30.02 Fuentes de agua</t>
  </si>
  <si>
    <t>FV-Smart 30.02.01</t>
  </si>
  <si>
    <t>Se dispone de permisos/licencias válidos para el uso del agua en la finca, cuando así lo requiera la ley.</t>
  </si>
  <si>
    <t>Debe haber disponibles permisos/licencias válidos emitidos por la autoridad competente para todos los siguientes puntos:
- La extracción de agua en la finca
- La infraestructura de almacenamiento de agua
- El uso del agua en la finca, incluido (pero no limitado a) el riego, el lavado del producto y los procesos de flotación
- La descarga de agua dentro de los cursos de agua u otras zonas ambientalmente sensibles, cuando así lo requiera la ley
Estos permisos/licencias deben estar disponibles para la auditoría realizada por el organismo de certificación (OC) y tener fechas válidas.
Si no se dispone de ellos en los casos necesarios, debe haber evidencia de que el productor ha solicitado de forma activa el permiso o los permisos, de que la aprobación se encuentra en proceso y de que no hay evidencia clara de una prohibición oficial de utilizar la fuente o las fuentes de agua pertinentes.</t>
  </si>
  <si>
    <t>FV-Smart 30.02.02</t>
  </si>
  <si>
    <t>Se cumplen las restricciones indicadas en los permisos/licencias de agua.</t>
  </si>
  <si>
    <t>No es inusual que los permisos/licencias establezcan ciertas condiciones específicas, como caudales de uso o volúmenes de extracción por hora, día, semana, mes o año.
Los equipos empleados para supervisar los volúmenes de extracción deben encontrarse en el lugar correcto para que sus mediciones sean precisas.
Se deben mantener registros para demostrar que se cumplen estas condiciones, y dichos registros deben estar disponibles.</t>
  </si>
  <si>
    <t>FV 30.03 Uso eficiente de agua en la finca</t>
  </si>
  <si>
    <t>FV-Smart 30.03.01</t>
  </si>
  <si>
    <t>Cuando es viable, se han implementado medidas para recoger el agua y, cuando proceda, reciclarla.</t>
  </si>
  <si>
    <t>La recogida y/o el reciclaje del agua se debe aplicar cuando resulte viable desde el punto de vista tanto económico como práctico (desde los tejados de los edificios, los invernaderos, etc.).
La recogida o el reciclaje del agua no se aplica únicamente al agua de lluvia. No se fomenta la recogida de agua de los cursos de agua.</t>
  </si>
  <si>
    <t>FV 30.04 Almacenamiento del agua</t>
  </si>
  <si>
    <t>FV-Smart 30.04.01</t>
  </si>
  <si>
    <t>Hay instalaciones para el almacenamiento del agua y estas se encuentran bien mantenidas, con el fin de aprovechar los períodos de mayor disponibilidad de agua.</t>
  </si>
  <si>
    <t>Si la finca está situada en zonas en las que la disponibilidad de agua es estacional, debería haber instalaciones para el almacenamiento del agua para su uso durante los períodos en los que la disponibilidad es baja. Dichas instalaciones se deberían encontrar en buen estado de conservación y estar debidamente valladas/aseguradas para evitar accidentes.</t>
  </si>
  <si>
    <t>FV-Smart 30.04.02</t>
  </si>
  <si>
    <t>El almacenamiento de agua no representa ningún riesgo para la inocuidad alimentaria.</t>
  </si>
  <si>
    <t>Si se utilizan depósitos, las cisternas u otros recipientes para almacenar agua, se deben identificar los riesgos que estos representan para el agua almacenada o los productos. Si los recipientes para el almacenamiento de agua están abiertos al aire, se debe contemplar la posibilidad de que se produzca contaminación. El recipiente no debe constituir una fuente de contaminación para el agua, y la calidad del agua contenida dentro de él debe ser apropiada para el uso previsto.</t>
  </si>
  <si>
    <t>FV 30.05 Calidad del agua</t>
  </si>
  <si>
    <t>FV-Smart 30.05.01</t>
  </si>
  <si>
    <t>Se analiza el agua a efectos de inocuidad alimentaria, de acuerdo con la evaluación de riesgos.</t>
  </si>
  <si>
    <t>Se debe analizar el agua con la frecuencia adecuada según la evaluación de riesgos y las actuales normas específicas del sector o la normativa relevante. Los análisis del agua deben ser parte del plan de gestión del agua y se deben realizar al menos una vez al año, o con mayor frecuencia si así lo requiere la evaluación de riesgos (p. ej., en caso de producción de agricultura en ambiente controlado [AAC]).
Para el agua que entre en contacto con los productos durante el procesamiento postcosecha se requiere como mínimo un análisis por temporada o ciclo de certificación. Las muestras se deben tomar lo más cerca posible del punto de aplicación. Se requiere como mínimo un análisis, aunque se utilicen fuentes de agua municipales.
Los análisis del agua deben reflejar la naturaleza y la extensión del sistema de agua, el alcance de la producción (tipo de producto, aplicaciones, cosecha, manipulación, fuentes de agua, etc.). Cuando se utilizan diferentes fuentes de agua, se deben tomar muestras de todas ellas.
Las muestras se deben tomar de lugares que sean representativos de la fuente de agua; normalmente lo más cerca posible del punto de aplicación.
Los análisis se deben realizar durante el uso del agua en los productos y durante el período de mayor riesgo.
Se debe disponer de un procedimiento documentado para los análisis del agua, y este debe incluir:
- La frecuencia de muestreo
- La persona responsable del muestreo
- El método de recogida de muestras
- El laboratorio encargado de analizar las muestras
- El lugar del que se toman las muestras
Se deben mantener registros de todos los análisis.</t>
  </si>
  <si>
    <t>FV-Smart 30.05.02</t>
  </si>
  <si>
    <t>Se realizan acciones correctivas en base a los resultados de la evaluación de riesgos y los resultados del análisis del agua.</t>
  </si>
  <si>
    <t>Si se requiere, debe haber disponible documentación de las acciones correctivas identificadas y requeridas por la evaluación de riesgos del agua y las actuales normas específicas del sector o la normativa relevante. Se deben tomar medidas dependiendo del nivel de riesgo.
Las posibles estrategias para reducir el riesgo de contaminación del producto por el uso del agua incluyen, pero no se limitan a:
- Tratar el agua antes de su uso
- Evitar que el agua entre en contacto con la parte cosechable del cultivo
- Reducir la vulnerabilidad del suministro de agua
- Dejar un tiempo suficiente entre la aplicación y la cosecha para asegurarse de que haya una disminución apropiada de las concentraciones de patógenos
Los productores que apliquen estas estrategias deben verificar que se aborde el riesgo de contaminación del producto.</t>
  </si>
  <si>
    <t>FV-Smart 30.05.03</t>
  </si>
  <si>
    <t>El uso de aguas residuales tratadas no representa un riesgo para la inocuidad alimentaria.</t>
  </si>
  <si>
    <t>FV-Smart 30.05.04</t>
  </si>
  <si>
    <t>El agua que entra en contacto con productos durante la cosecha y la postcosecha tiene el mismo nivel microbiano que el estándar para el agua potable.</t>
  </si>
  <si>
    <t>El agua (incluido el hielo) utilizada durante las actividades de cosecha y postcosecha (refrigeración, transporte, lavado, etc.) debe tener el mismo nivel microbiano que el estándar para el agua potable y debe manipularse de manera que se prevenga la contaminación del producto.
La única excepción son los campos de arándano rojo americano cosechado por inundación, donde el análisis debe confirmar que el agua no sea una fuente de contaminación microbiana para el producto.</t>
  </si>
  <si>
    <t>FV-Smart 30.05.05</t>
  </si>
  <si>
    <t>El agua recirculada utilizada durante la producción, la cosecha y la postcosecha se cambia o se repone con la frecuencia necesaria.</t>
  </si>
  <si>
    <t>Si se recircula el agua utilizada durante las actividades de producción, cosecha y postcosecha, se debe haber establecido una frecuencia adecuada para cambiar el agua en base a los parámetros aplicables (pH, eficacia de los aditivos antimicrobianos del agua, turbidez, evaluación visual, etc.).
“N/A” si no se utiliza agua recirculada.</t>
  </si>
  <si>
    <t>FV-Smart 30.05.06</t>
  </si>
  <si>
    <t>El agua tratada utilizada durante la cosecha o la postcosecha se supervisa de manera adecuada.</t>
  </si>
  <si>
    <t>El agua tratada (aditivos antimicrobianos del agua, ozono, etc.) utilizada durante las actividades de cosecha y postcosecha (p. ej., refrigeración) debe ajustarse a un sistema de vigilancia documentado para el proceso de tratamiento y la verificación rutinaria de los parámetros aceptables. La vigilancia se debe realizar con una frecuencia establecida según una evaluación de riesgos. Los valores medidos durante la vigilancia se deben comparar con los parámetros permitidos. Si los resultados de los análisis se encuentran fuera de los umbrales permitidos, se deben llevar a cabo acciones correctivas.</t>
  </si>
  <si>
    <t>FV 32 PRODUCTOS FITOSANITARIOS</t>
  </si>
  <si>
    <t>FV 32.01 Gestión de los productos fitosanitarios</t>
  </si>
  <si>
    <t>FV-Smart 32.01.01</t>
  </si>
  <si>
    <t>Se utilizan únicamente tratamientos con productos fitosanitarios (PF) autorizados para el país de producción.</t>
  </si>
  <si>
    <t>Debe haber establecido un sistema para garantizar que los PF se utilicen como lo permite el país de producción.
La evidencia puede ser en forma de listas de referencia (también en línea), etiquetas del producto o descripciones de la normativa vigente. En caso de que en el país de producción no exista un esquema de registro oficial, el productor debe consultar el “Código internacional de conducta para la distribución y utilización de plaguicidas” de la Organización para la Alimentación y la Agricultura (FAO).
Se permite el uso extrapolado de PF según el esquema de registro local (véase la directriz).
Debe haber disponible una lista documentada actualizada que considere cualquier cambio en la legislación local y nacional en lo referente a biocidas, ceras y PF postcosecha, para los productos de marcas comerciales (incluida la composición de sustancias activas) utilizados.</t>
  </si>
  <si>
    <t>FV-Smart 32.01.02</t>
  </si>
  <si>
    <t>Los productos fitosanitarios (PF) y otros tratamientos se aplican adecuadamente, según las recomendaciones de la etiqueta del producto.</t>
  </si>
  <si>
    <t>Debe haber establecido un sistema para garantizar que los PF, incluidos los agentes de control biológico, se utilicen del modo autorizado para el cultivo específico y la finalidad prevista (es decir, para la plaga, enfermedad, maleza o el objetivo de la intervención), y según las recomendaciones de la etiqueta o la publicación del organismo de registro oficial.
Si el productor utiliza un PF sin ajustarse a lo indicado en la etiqueta, debe haber evidencia de la aprobación oficial para usar ese PF sobre ese cultivo y en ese país.
Todos los PF deben estar etiquetados de manera correcta y apropiada.</t>
  </si>
  <si>
    <t>FV 32.02 Registros de aplicación</t>
  </si>
  <si>
    <t>FV-Smart 32.02.01</t>
  </si>
  <si>
    <t>Se conservan registros de las aplicaciones de productos fitosanitarios (PF).</t>
  </si>
  <si>
    <t>Se deben conservar registros de todas las aplicaciones de PF, agentes de control biológico y tratamientos postcosecha, y en dichos registros se debe especificar lo siguiente:
- El cultivo y/o la variedad tratada
- El lugar de aplicación (el área geográfica, el nombre o la referencia de la finca, así como el campo, sector, invernadero o instalación donde se encuentra el cultivo tratado)
- Las fechas exactas (día/mes/año) desde el inicio hasta la finalización. (El productor no tiene que registrar la hora de finalización, pero siempre debe registrar la fecha de finalización. De este modo, se debe considerar que los plazos de reentrada se calculan utilizando el principio del siguiente día natural).
- El nombre comercial registrado y la sustancia activa o el organismo beneficioso con nombre científico
- El plazo de seguridad precosecha según la etiqueta del producto o, si no figura en la etiqueta, según las recomendaciones de una fuente oficial
- La cantidad de producto aplicado (peso o volumen) y concentración o dosis
- El tipo de maquinaria o equipo de aplicación empleados (pulverizador de mochila, aplicación aérea, quimigación, etc.)
- El motivo de la aplicación (la plaga, enfermedad, maleza, problema que se tratan, etc.)
- El nombre completo de quien aplica el producto
- El nombre completo del técnico responsable de decidir y autorizar las aplicaciones del tratamiento (si una sola persona autoriza todas las aplicaciones, basta con registrar la información de dicha persona una sola vez)</t>
  </si>
  <si>
    <t>FV-Smart 32.02.03</t>
  </si>
  <si>
    <t>La gestión de los productos fitosanitarios (PF) está respaldada por mediciones.</t>
  </si>
  <si>
    <t>Las mediciones aceptables permiten calcular lo siguiente:
- La lista de todas las sustancias activas utilizadas
- La cantidad total de las sustancias activas aplicadas (en kg/cultivo, kg/mes y kg/ha/mes)
Las mediciones deberían referirse a los distintos sitios de producción de la finca, a las unidades de tiempo (p. ej., ciclos vegetativos) y a las cantidades de sustancia activa por kg de producto y ha de producción.
En los grupos de productores Opción 2, se acepta la evidencia a nivel del sistema de gestión de calidad (SGC). Los resultados (datos) de las mediciones a nivel del grupo y de la finca deberían estar disponibles para comprobar el cumplimiento.</t>
  </si>
  <si>
    <t>FV 32.04 Recipientes vacíos</t>
  </si>
  <si>
    <t>FV-Smart 32.04.01</t>
  </si>
  <si>
    <t>Los recipientes vacíos de productos fitosanitarios (PF) se enjuagan tres veces con agua antes de almacenarse y eliminarse, y el líquido del enjuague se elimina de manera que mitigue el riesgo para el medio ambiente.</t>
  </si>
  <si>
    <t xml:space="preserve">En la maquinaria de aplicación de PF debe haber instalado un equipo de enjuague a presión para el lavado de los recipientes vacíos de PF, o bien debe haber instrucciones documentadas de enjuagar cada recipiente tres veces antes de proceder a su eliminación.
Con ayuda de un equipo de manejo de los recipientes o siguiendo un procedimiento documentado para los operarios del equipo de aplicación, el líquido de enjuague de los recipientes vacíos de PF debe devolverse siempre al depósito del equipo de aplicación cuando se realiza la mezcla, o bien eliminarse de manera que no ponga en peligro la inocuidad alimentaria ni el medio ambiente.
</t>
  </si>
  <si>
    <t>FV-Smart 32.04.02</t>
  </si>
  <si>
    <t>Se evita reutilizar los recipientes vacíos de productos fitosanitarios (PF) para otros fines que el de contener y transportar productos idénticos.</t>
  </si>
  <si>
    <t>Debe haber evidencia de que los recipientes vacíos de PF no se han utilizado ni se están utilizando para ningún otro fin que el de contener y transportar un producto idéntico, de acuerdo con lo establecido en la etiqueta original. En las regiones donde existe el riesgo de que puedan utilizarse los recipientes para contener agua potable, estos se deben perforar antes de eliminarse.</t>
  </si>
  <si>
    <t>FV-Smart 32.04.03</t>
  </si>
  <si>
    <t>Los envases vacíos se mantienen de una forma segura hasta que se pueda proceder a la eliminación.</t>
  </si>
  <si>
    <t>Debe haber un lugar de almacenamiento seguro designado para todos los recipientes vacíos de productos fitosanitarios (PF) hasta su eliminación. Este lugar debe estar separado del cultivo y de los materiales de empaque (p. ej., debe estar señalizado de forma permanente), con acceso restringido físicamente para personas y animales.</t>
  </si>
  <si>
    <t>FV-Smart 32.04.04</t>
  </si>
  <si>
    <t>Los recipientes vacíos de productos fitosanitarios (PF) se eliminan de manera que mitiguen el riesgo para las personas y el medio ambiente.</t>
  </si>
  <si>
    <t>El productor debe desechar los recipientes vacíos de PF usando un sistema de manipulación seguro antes de la eliminación. Y debe emplear un método de eliminación que evite exponer a las personas al contenido y que prevenga la contaminación del medio ambiente (cursos de agua, flora y fauna).</t>
  </si>
  <si>
    <t>FV-Smart 32.04.05</t>
  </si>
  <si>
    <t>Se usan sistemas oficiales de recogida y eliminación de recipientes vacíos, en caso de estar disponibles. Si es así, los recipientes vacíos se almacenan, etiquetan y manipulan adecuadamente, de acuerdo con las reglas del sistema de recogida.</t>
  </si>
  <si>
    <t>En caso de existir un sistema oficial de recolección y eliminación de recipientes vacíos, se debe disponer de registros que demuestren la participación del productor. Todos los envases de productos fitosanitarios (PF), una vez vacíos, se deben almacenar, rotular, manipular y eliminar de forma adecuada según los requisitos de los esquemas de recogida y eliminación de envases vacíos, cuando corresponda.</t>
  </si>
  <si>
    <t>FV-Smart 32.04.06</t>
  </si>
  <si>
    <t>Se cumple toda la normativa local relacionada con la eliminación o destrucción de recipientes de productos fitosanitarios (PF).</t>
  </si>
  <si>
    <t>Se debe haber cumplido toda la normativa y legislación nacionales, regionales y locales pertinentes (si existen) relacionadas con la eliminación de recipientes vacíos de PF.</t>
  </si>
  <si>
    <t>FV 32.05 Productos fitosanitarios caducados</t>
  </si>
  <si>
    <t>FV-Smart 32.05.01</t>
  </si>
  <si>
    <t>Los productos fitosanitarios (PF) caducados se mantienen, identifican y eliminan de manera segura a través de canales autorizados o aprobados.</t>
  </si>
  <si>
    <t>Se debe disponer de registros que indican que los PF caducados se eliminaron por canales oficiales autorizados. Si no es posible, los PF caducados se deben mantener de una forma segura y que permita su identificación.</t>
  </si>
  <si>
    <t>FV 32.06 Eliminación de los excedentes de las mezclas aplicadas</t>
  </si>
  <si>
    <t>FV-Smart 32.06.01</t>
  </si>
  <si>
    <t>Los excedentes de las mezclas aplicadas o del lavado de los depósitos se eliminan de forma responsable.</t>
  </si>
  <si>
    <t>El primer método de eliminación debe ser la aplicación de los excedentes de pulverización y del lavado de los depósitos, siempre que no se supere la dosis total indicada en la etiqueta. Los excedentes de las mezclas o del lavado de los depósitos se deben eliminar de manera que no represente ningún riesgo para el medio ambiente.
No se deben liberar las aguas residuales agroquímicas al medio ambiente.
Se deben conservar registros.</t>
  </si>
  <si>
    <t>FV 32.08 Aplicación de otras sustancias</t>
  </si>
  <si>
    <t>FV-Smart 32.08.01</t>
  </si>
  <si>
    <t>Se conservan registros actualizados de todas las demás sustancias que no se cubren en ninguna de las secciones.</t>
  </si>
  <si>
    <t>Se deben conservar registros de otras sustancias aplicadas al agua, al suelo y a los sistemas hidropónicos/de fertirrigación (promotores de crecimiento vegetal, acondicionadores de suelos, ajustadores de pH, remedios caseros y comprados, etc.). En los registros se debe incluir el nombre de la sustancia, el cultivo, el campo, la fecha y la cantidad aplicada. En el caso de los productos comprados, se debe registrar el nombre comercial, cuando corresponda, y la sustancia o el ingrediente activo, o la fuente principal (plantas, algas, minerales, etc.). Si en el país de producción existe un esquema de registro de esta o estas sustancias, dichas sustancias deben estar aprobadas.
Cuando no es requisito que las sustancias estén autorizadas para el uso en el país de producción, el productor debe asegurarse de que el uso de dichas sustancias no ponga en peligro la inocuidad alimentaria.
En los registros se debe incluir información sobre los ingredientes, cuando esté disponible.</t>
  </si>
  <si>
    <t>FV 32.09 Almacenamiento de productos fitosanitarios y productos de tratamiento postcosecha</t>
  </si>
  <si>
    <t>FV-Smart 32.09.01</t>
  </si>
  <si>
    <t>Los productos fitosanitarios (PF), los agentes de control biológico y los demás productos de tratamiento se almacenan de manera que se garantice la gestión de los riesgos asociados.</t>
  </si>
  <si>
    <t>El almacén de PF debe:
- Cumplir toda la legislación nacional, regional y local vigente que corresponda
- Estar alejado de las áreas de producción, las áreas de almacenamiento de empaques, las áreas habitables y los productos cosechados, con el fin de prevenir la contaminación cruzada
- Mantener los PF seguros y bajo llave cuando no se utilicen
- Ser accesible únicamente para personas que hayan recibido una formación oficial para manipular PF
- Estar bien ventilado
- Contar con equipos de medición para garantizar la precisión de las mezclas, incluidos recipientes con líneas de graduación y balanzas calibradas
- Estar equipado con utensilios (cubos/baldes, punto de suministro de agua, etc.), que se deben mantener limpios para garantizar una manipulación segura y eficiente de todos los PF que se puedan aplicar (esto último también se aplica al área de llenado/mezcla, si no es la misma)
- Garantizar que todos los PF que se usan en cultivos registrados se almacenen separados de los que se usen en cultivos no registrados (p. ej., productos químicos para jardinería)
- Contener los PF en sus recipientes y envases originales. (Solamente cuando el envase original se haya roto puede guardarse el producto en un envase nuevo, y este debe contener toda la información de la etiqueta original)</t>
  </si>
  <si>
    <t>FV-Smart 32.09.02</t>
  </si>
  <si>
    <t>El almacén de productos fitosanitarios (PF) tiene una estructura sólida y robusta.</t>
  </si>
  <si>
    <t>El almacén debe tener suficiente capacidad para contener todos los PF durante la temporada de mayor aplicación. El espacio de almacenamiento debe ser muy resistente.</t>
  </si>
  <si>
    <t>FV-Smart 32.09.03</t>
  </si>
  <si>
    <t>El almacenamiento de productos fitosanitarios (PF) no representa ningún riesgo para los trabajadores ni crea oportunidades de contaminación cruzada.</t>
  </si>
  <si>
    <t>El almacenamiento de PF y de productos de tratamiento postcosecha debe mitigar los riesgos para la salud y la seguridad de los trabajadores y el riesgo de contaminación cruzada.
Los líquidos no se deben almacenar nunca sobre productos en polvo o granulados.</t>
  </si>
  <si>
    <t>FV-Smart 32.09.04</t>
  </si>
  <si>
    <t>Los productos fitosanitarios (PF) se almacenan a temperaturas apropiadas.</t>
  </si>
  <si>
    <t>Las temperaturas de almacenamiento deben ajustarse a las indicaciones de la etiqueta.</t>
  </si>
  <si>
    <t>FV-Smart 32.09.05</t>
  </si>
  <si>
    <t>El almacén de productos fitosanitarios (PF) está iluminado.</t>
  </si>
  <si>
    <t>El almacén debe tener suficiente luz natural o artificial para asegurar que se puedan leer fácilmente todas las etiquetas de los productos.</t>
  </si>
  <si>
    <t>FV-Smart 32.09.06</t>
  </si>
  <si>
    <t>El almacén de productos fitosanitarios (PF) puede retener y gestionar los derrames.</t>
  </si>
  <si>
    <t>Los estantes no deben ser absorbentes en caso de derrame (metal, plástico rígido, cubiertos con un forro impermeable, etc.).
El almacén de PF debe tener depósitos de retención o cubetos/barreras de retención con una capacidad del 110 % del volumen del recipiente de líquido almacenado más grande, para asegurar que no pueda haber ningún escape, filtración o contaminación hacia el exterior del almacén. Debe haber disponibles materiales y herramientas como arena, cepillo y recogedor y bolsas de plástico, que deben encontrarse siempre en un lugar fijo para utilizarse exclusivamente en caso de derrames de PF.</t>
  </si>
  <si>
    <t>FV 32.10 Mezclas y manipulación</t>
  </si>
  <si>
    <t>FV-Smart 32.10.01</t>
  </si>
  <si>
    <t>Los trabajadores expuestos a los productos fitosanitarios (PF) aplicados tienen acceso a controles médicos, según la evaluación de riesgos o la exposición y toxicidad de los productos.</t>
  </si>
  <si>
    <t>El productor debe ofrecer a los trabajadores que entran en contacto con PF la opción de someterse a controles médicos anualmente o según lo determine la evaluación de riesgos de salud y seguridad de los trabajadores. Los controles médicos deben respetar la privacidad de la información personal. La evaluación de riesgos debe identificar la exposición específica a productos químicos que merecería un control médico. Cuando ya haya controles médicos a través de programas estatales de trabajadores agrícolas u otros sistemas, en la evaluación de riesgos esto puede utilizarse como justificación de que ya se ofrece atención sanitaria a los trabajadores de alto riesgo. Se debe informar a los trabajadores sobre cómo pueden acceder a estos servicios de salud.</t>
  </si>
  <si>
    <t>FV-Smart 32.10.02</t>
  </si>
  <si>
    <t>Los productos fitosanitarios (PF) se mezclan y manipulan de acuerdo con los requisitos de las etiquetas.</t>
  </si>
  <si>
    <t>Los equipos de medición apropiados deben ser adecuados para mezclar PF, y se deben seguir los procedimientos de manipulación y llenado correctos.</t>
  </si>
  <si>
    <t>FV-Smart 32.10.03</t>
  </si>
  <si>
    <t>Hay disponible un procedimiento de accidentes cerca del almacén de productos fitosanitarios (PF)/químicos.</t>
  </si>
  <si>
    <t>Debe haber presente un procedimiento de accidentes con toda la información apropiada y los números de teléfono de emergencias. En dicho procedimiento debe constar las medidas básicas de primeros auxilios. El procedimiento debe ser accesible para todas las personas que trabajan cerca de los almacenes de PF/productos químicos y las áreas de mezcla designadas.</t>
  </si>
  <si>
    <t>FV-Smart 32.10.04</t>
  </si>
  <si>
    <t>Hay disponibles equipos y utensilios para tratar la contaminación de un operario.</t>
  </si>
  <si>
    <t>Todos los almacenes de productos fitosanitarios (PF)/productos químicos y las áreas de llenado/mezcla de la finca deben contar con servicios para lavarse los ojos, una fuente de agua limpia cerca del área de trabajo y un botiquín de primeros auxilios con todo el material de primeros auxilios pertinente.</t>
  </si>
  <si>
    <t>FV-Smart 32.10.05</t>
  </si>
  <si>
    <t>Los productos fitosanitarios (PF) se transportan entre los sitios de producción de una manera segura.</t>
  </si>
  <si>
    <t>El productor debe asegurarse de que los PF se transporten de una manera que se mitiguen los riesgos para el medio ambiente o para la salud de los trabajadores, y debe seguir las mejores prácticas de la industria.</t>
  </si>
  <si>
    <t>FV 32.11 Facturas y documentación de adquisición</t>
  </si>
  <si>
    <t>FV-Smart 32.11.01</t>
  </si>
  <si>
    <t>Se mantienen las facturas y/o la documentación de adquisición de todos los productos fitosanitarios (PF) y tratamientos postcosecha.</t>
  </si>
  <si>
    <t>Se debe hacer lo posible por evitar PF ilegales y falsos.
Se deben conservar las facturas, la documentación de las adquisiciones o los albaranes de todos los PF utilizados y/o almacenados.</t>
  </si>
  <si>
    <t>FV 33 MANIPULACIÓN POSTCOSECHA</t>
  </si>
  <si>
    <t>FV 33.01 Áreas de empaquetado (en campo o en instalación) y almacenamiento</t>
  </si>
  <si>
    <t>FV-Smart 33.01.01</t>
  </si>
  <si>
    <t>Los productos cosechados y empaquetados se almacenan para minimizar los riesgos para la inocuidad alimentaria.</t>
  </si>
  <si>
    <t>Todos los productos cosechados (productos empaquetados, a granel) se guardan de manera apropiada y se protegen de la contaminación, de acuerdo con la evaluación de riesgos para la higiene.</t>
  </si>
  <si>
    <t>FV-Smart 33.01.02</t>
  </si>
  <si>
    <t>Todos los lugares para la recogida, el almacenamiento y la distribución de productos empaquetados se limpian y se mantienen adecuadamente.</t>
  </si>
  <si>
    <t>Todas las instalaciones y los equipos de almacenamiento y de manipulación del producto (muros, suelos, tuberías de suministro, maquinaria, etc.) se deben limpiar y mantener adecuadamente con una frecuencia definida de acuerdo a un plan de limpieza y mantenimiento documentado. El mantenimiento no debe crear ningún riesgo para la inocuidad alimentaria. Se deben conservar registros de la limpieza y el mantenimiento realizados.</t>
  </si>
  <si>
    <t>FV-Smart 33.01.03</t>
  </si>
  <si>
    <t>Los materiales de empaque son apropiados para su uso previsto y se almacenan en condiciones en las que quedan protegidos de la contaminación.</t>
  </si>
  <si>
    <t>Los materiales de empaque (incluidas las cajas reutilizables) deben ser apropiados para su uso previsto y almacenarse en condiciones en las que queden protegidos de la contaminación y el deterioro. Los materiales de empaque pueden almacenare en el exterior, siempre que se hayan abordado los riesgos de contaminación (p. ej., materiales de empaque sellados en fundas de plástico).</t>
  </si>
  <si>
    <t>FV-Smart 33.01.04</t>
  </si>
  <si>
    <t>Los equipos y productos de limpieza, los lubricantes, etc. se almacenan y utilizan de manera que se evite la contaminación química de los productos, y están aprobados para utilizarse en la industria alimentaria.</t>
  </si>
  <si>
    <t>Para evitar la contaminación química de los productos, los equipos y productos de limpieza, los lubricantes, etc. se deben conservar en un área segura prevista para ello, lejos de los productos.
Debe existir evidencia documentada (mención en la etiqueta específica u hoja de datos técnicos) de que todos los productos de limpieza, lubricantes, etc. que pueden entrar en contacto con productos están aprobados para utilizarse en la industria alimentaria.</t>
  </si>
  <si>
    <t>FV 33.02 Cuerpos extraños</t>
  </si>
  <si>
    <t>FV-Smart 33.02.01</t>
  </si>
  <si>
    <t>Hay sistemas establecidos para garantizar que los productos no se contaminen por materias extrañas.</t>
  </si>
  <si>
    <t>Debe haber establecidos sistemas para garantizar que los productos no se contaminen por materias extrañas (incluidos insectos, piedras, restos, vidrio y plástico duro).
Los vidrios, el plástico duro y otros materiales similares (bombillas, accesorios, etc.) que estén suspendidos sobre los productos o se empleen para la manipulación del producto deben tener un diseño seguro o estar bien protegidos.</t>
  </si>
  <si>
    <t>FV-Smart 33.02.02</t>
  </si>
  <si>
    <t>Hay establecido un sistema para gestionar la contaminación por materias extrañas.</t>
  </si>
  <si>
    <t>Debe haber establecido un sistema para gestionar la contaminación por materias extrañas, incluidas las roturas de vidrios y plástico duro (en invernaderos y áreas de manipulación, preparación y almacenamiento de productos, etc.).</t>
  </si>
  <si>
    <t>FV 33.03 Control de temperatura y humedad</t>
  </si>
  <si>
    <t>FV-Smart 33.03.01</t>
  </si>
  <si>
    <t>Se mantienen las condiciones de almacenamiento controlado.</t>
  </si>
  <si>
    <t>Se deben vigilar y mantener las áreas de almacenamiento en temperatura, humedad (cuando sea relevante) y atmósfera controladas. Se deben conservar registros de la vigilancia.</t>
  </si>
  <si>
    <t>FV 33.04 Control de plagas</t>
  </si>
  <si>
    <t>FV-Smart 33.04.01</t>
  </si>
  <si>
    <t>Hay establecido y se implementa un plan de gestión de plagas.</t>
  </si>
  <si>
    <t>Debe haber establecido un plan de gestión de plagas para la vigilancia y el control de las plagas en las áreas de empaquetado y almacenamiento.
Debe existir evidencia visual de que la vigilancia de plagas y los procesos de corrección son eficaces.</t>
  </si>
  <si>
    <t>FV-Smart 33.04.02</t>
  </si>
  <si>
    <t>Se conservan registros de las inspecciones de control de plagas y se realizan acciones correctivas.</t>
  </si>
  <si>
    <t>Debe haber una vigilancia y se deben conservar registros de las inspecciones de control de plagas y los plan(es) de acciones de seguimiento.</t>
  </si>
  <si>
    <t>FV 33.05 Etiquetado del producto</t>
  </si>
  <si>
    <t>FV-Smart 33.05.01</t>
  </si>
  <si>
    <t>El etiquetado del producto final es adecuado.</t>
  </si>
  <si>
    <t>Cuando el empaque del producto final está incluido en el ámbito de certificación, se debe etiquetar el producto de acuerdo con los requisitos aplicables en el país de venta previsto, así como con las especificaciones del cliente.
Los empaques pueden ser provistos por el cliente, indicando que se cumple con las especificaciones del cliente.</t>
  </si>
  <si>
    <t>FV 33.06 Programa de vigilancia ambiental</t>
  </si>
  <si>
    <t>FV-Smart 33.06.01</t>
  </si>
  <si>
    <t>Para las áreas de manipulación del producto hay establecido un programa de vigilancia microbiana ambiental basado en los riesgos.</t>
  </si>
  <si>
    <t>En los casos en que las actividades postcosecha están incluidas en una operación, debe haber establecido un programa de vigilancia microbiana ambiental basado en los riesgos para las áreas de manipulación del producto. El programa debe permitir evaluar la eficacia de los procedimientos de limpieza y también debe identificar las fuentes de contaminación potencial (en el agua, en las superficies, etc.). La evaluación de riesgos debe determinar las áreas de contaminación potencial (p. ej., lugares donde hay mucho tráfico o zonas difíciles de limpiar).
En la agricultura en ambiente controlado (AAC) con programas de vigilancia ambiental se debe mostrar documentación relativa a las actividades de producción aplicables, y no se debe limitar a la manipulación del producto.</t>
  </si>
  <si>
    <t>LISTA DE VERIFICACIÓN DEL SISTEMA DE CONTROL DE RESIDUOS (SCR)</t>
  </si>
  <si>
    <t>(Aplicable si el grupo de productores opera su propio SCR para sus miembros)</t>
  </si>
  <si>
    <t>Sí = Cumple totalmente con los requisitos</t>
  </si>
  <si>
    <t>No = No cumple en absoluto con los requisitos o solo cumple parte de ellos</t>
  </si>
  <si>
    <t>N.º</t>
  </si>
  <si>
    <t>Principios</t>
  </si>
  <si>
    <t>Requisitos organizativos para el operador del sistema de control de residuos (SCR)</t>
  </si>
  <si>
    <t>1.1</t>
  </si>
  <si>
    <t>El sistema de control de residuos (SCR) opera de forma independiente con respecto a los participantes (productores y proveedores).</t>
  </si>
  <si>
    <t>El operador del SCR debe demostrar que el SCR opera de forma independiente con respecto a los participantes. Un grupo de productores Opción 2 o una empresa con certificación de la cadena de custodia (norma CoC) debe operar su propio SCR.
Sin opción de “N/A”.</t>
  </si>
  <si>
    <t>1.2</t>
  </si>
  <si>
    <t>Se mantiene un registro en el que se identifican todos los participantes y la información sobre ellos.</t>
  </si>
  <si>
    <t>El operador del sistema de control de residuos (SCR) debe registrar al menos la siguiente información: nombre del participante, dirección y código de identificación o número de identificación GLOBALG.A.P. (Número GLOBALG.A.P. [GGN] o Número de Cadena de Custodia [CoC]), si está disponible. 
Sin opción de “N/A”.</t>
  </si>
  <si>
    <t>1.3</t>
  </si>
  <si>
    <t>El operador del sistema de control de residuos (SCR) tiene un acuerdo firmado o confirmado con cada participante.</t>
  </si>
  <si>
    <t>El operador del SCR y el participante deben tener un acuerdo mutuo sobre las condiciones del servicio y las especificaciones del producto (p. ej., un acuerdo firmado o confirmado). Las condiciones deben especificar los derechos y las obligaciones relacionados con el uso del SCR. Si la participación en un SCR está incluida en el acuerdo general con un grupo de productores, no es necesario un acuerdo separado sobre el SCR.
Sin opción de “N/A”.</t>
  </si>
  <si>
    <t>1.4</t>
  </si>
  <si>
    <t>El registro del sistema de control de residuos (SCR) define, para cada productor, qué productos proceden de procesos de producción con certificación GLOBALG.A.P.</t>
  </si>
  <si>
    <t>El registro es específico para cada participante y producto según la lista de productos GLOBALG.A.P. y el área o volumen. Para los productos con registro SCR, se consideran en cumplimiento los principios y criterios (P&amp;C) de la norma de Aseguramiento Integrado de Fincas (norma IFA) v6 sobre análisis de residuos. Para los productos no incluidos en el registro SCR, el participante debe demostrar el cumplimiento de los P&amp;C sobre análisis de residuos.
Sin opción de “N/A”.</t>
  </si>
  <si>
    <t>Evaluación de riesgos</t>
  </si>
  <si>
    <t>2.1</t>
  </si>
  <si>
    <t>Hay disponible información sobre los límites máximos de residuos (LMR) de los mercados de destino en los que se comercializarán los productos.</t>
  </si>
  <si>
    <t>El operador del sistema de control de residuos (SCR) debe disponer de una lista de LMR vigentes del mercado o los mercados en los que se pretende comercializar los productos de los participantes (nacionales y/o internacionales). Los LMR para nuevos mercados deben añadirse a la lista tan pronto como se conozca su destino. 
Sin opción de “N/A”.</t>
  </si>
  <si>
    <t>2.2</t>
  </si>
  <si>
    <t>Se ha completado una evaluación de riesgos para todos los productos registrados y se aplican los límites máximos de residuos (LMR) de los países de producción y de destino.</t>
  </si>
  <si>
    <t>La evaluación de riesgos debe cubrir todos los productos registrados con el operador del sistema de control de residuos (SCR).
Sin opción de “N/A”.</t>
  </si>
  <si>
    <t>2.3</t>
  </si>
  <si>
    <t>La evaluación de riesgos refleja las condiciones de producción de los productores participantes o el origen de los productos provistos por el actor de la cadena de suministro participante.</t>
  </si>
  <si>
    <t>La evaluación de riesgos debe tomar en consideración todos los factores relevantes (p. ej., producto, condiciones climáticas, historial, sustancias activas, hectáreas de producción, número de sitios de producción, cosecha continua, país de producción, restricciones para el registro de productos fitosanitarios [PF], país de destino, resultados del análisis para comprobar que no se exceden los LMR, etc.). Se requieren referencias a fuentes (datos) como evidencia de una evaluación de riesgos adecuada. Se debe determinar para cada producto el período más adecuado para el muestreo y el lugar de muestreo.
Sin opción de “N/A”.</t>
  </si>
  <si>
    <t>2.4</t>
  </si>
  <si>
    <t>Ámbito: producción de frutas y hortalizas, cultivos a granel, té y lúpulo. En base a la evaluación de riesgos, se determina una frecuencia de muestreo para evaluar el cumplimiento de los límites máximos de residuos (LMR).</t>
  </si>
  <si>
    <t>La evaluación de riesgos del operador del sistema de control de residuos (SCR) se utiliza para determinar el número de muestras. El número mínimo de muestras se define en la hoja Definiciones, sección “Criterios 2.4 y 2.7: número mínimo de muestras para la producción de frutas y hortalizas, cultivos a granel, té y lúpulo”. La clasificación y los niveles se basan en la norma ISO 2859-1:1999, “Procedimientos de muestreo para la inspección por atributos”, tabla “Niveles generales de inspección, planes de muestreo simple”. Los tamaños de muestra para el nivel reducido y las reglas de cambio se adoptan para las necesidades y la práctica de un SCR. Un SCR operado bajo las reglas de un esquema homologado GLOBALG.A.P. puede tener un régimen de muestreo y un sistema de control diferentes.</t>
  </si>
  <si>
    <t>2.5</t>
  </si>
  <si>
    <t xml:space="preserve">Ámbito: comercialización de frutas y hortalizas, cultivos a granel, té y lúpulo. En base a la evaluación de riesgos, se determina una frecuencia de muestreo para evaluar el cumplimiento de los límites máximos de residuos (LMR). </t>
  </si>
  <si>
    <t>La evaluación de riesgos del operador del sistema de control de residuos (SCR) es decisiva para establecer el número de muestras. El número mínimo de muestras se define en la hoja Definiciones, sección “Criterios 2.5 y 2.7: número mínimo de muestras para la comercialización de frutas y hortalizas, cultivos a granel, té y lúpulo”. La clasificación y los niveles se basan en la norma ISO 2859-1:1999, “Procedimientos de muestreo para la inspección por atributos”, tabla “Niveles generales de inspección, planes de muestreo simple”. La clasificación, los tamaños de muestra y las reglas de cambio se adoptan para las necesidades y la práctica de un SCR. Un SCR operado bajo las reglas de un esquema homologado GLOBALG.A.P. puede tener un régimen de muestreo y un sistema de control diferentes.</t>
  </si>
  <si>
    <t>2.6</t>
  </si>
  <si>
    <t>Se definen los métodos para los análisis del límite máximo de residuos (LMR).</t>
  </si>
  <si>
    <t>Se debe determinar el método de análisis que emplearán los laboratorios. Se debe definir la variedad de sustancias activas que debe analizar el laboratorio en base a una evaluación de riesgos específica del producto/cultivo. La evaluación de riesgos debe tener en cuenta: 
• Productos fitosanitarios (PF) que pueden haberse aplicado al cultivo
• PF que realmente se aplicaron
• Cualquier otro contaminante (p. ej., residuos ambientales persistentes, deriva, etc.)
Sin opción de “N/A”.</t>
  </si>
  <si>
    <t>2.7</t>
  </si>
  <si>
    <t>Hay disponible un plan de muestreo anual basado en la evaluación de riesgos anual. Cuando se establece el plan de muestreo, se toman en consideración los resultados del análisis del límite máximo de residuos (LMR) del año o la temporada anterior.</t>
  </si>
  <si>
    <t>Se debe realizar la evaluación de riesgos anualmente y dar lugar a un plan de muestreo anual que incluya los productos (cultivos), el número de muestras, el período de muestreo y el tipo de análisis. A la hora de determinar el plan de muestreo, se aplican las siguientes reglas:
1. Si se añade un producto nuevo al ámbito del sistema de control de residuos (SCR), se aplica un nivel estándar para el número mínimo de muestras en el primer año.
2. Si el número de casos de superación de LMR es mayor al máximo permitido para mantener el nivel de muestreo, entonces en el año o la temporada siguiente se aplica el nivel de muestreo inmediatamente superior. P. ej., de nivel estándar a nivel estricto o de nivel reducido a nivel estándar. 
3. Si el número de casos de superación de LMR es menor al máximo permitido durante dos años consecutivos, entonces en el año o la temporada siguiente se aplica el nivel de muestreo inmediatamente inferior. P. ej., de nivel estricto a nivel estándar, o de nivel estándar a nivel reducido.
4. Si el número de casos de superación de LMR es mayor al máximo permitido en el nivel estricto, entonces en el año o la temporada siguiente se aplica un muestreo del 100 % de todos los sitios de producción.
5. Si el operador del SCR toma más muestras que el número mínimo requerido, el criterio para cambiar a un nivel de muestreo superior o inferior se basa en la clasificación del número real de muestras.
6. Si el operador del SCR puede demostrar el cumplimiento del nivel estándar en los dos años anteriores al año de implementación del SCR v6, se aplica el nivel reducido. 
Sin opción de “N/A” (véase también “Definiciones”)</t>
  </si>
  <si>
    <t>Tomas de muestras</t>
  </si>
  <si>
    <t>3.1</t>
  </si>
  <si>
    <t>Los procedimientos de muestreo se documentan.</t>
  </si>
  <si>
    <r>
      <t>Los procedimientos de muestreo deben seguir las instrucciones de la Directiva 2002/63/CE (</t>
    </r>
    <r>
      <rPr>
        <sz val="8"/>
        <color rgb="FF0070C0"/>
        <rFont val="Arial"/>
        <family val="2"/>
      </rPr>
      <t>https://eur-lex.europa.eu/legal-content/EN/ALL/?uri=celex%3A32002L0063</t>
    </r>
    <r>
      <rPr>
        <sz val="8"/>
        <rFont val="Arial"/>
        <family val="2"/>
      </rPr>
      <t>) u otras normativas locales aplicables. En los casos en que estas no existan, se debe cumplir con ISO 7002 (</t>
    </r>
    <r>
      <rPr>
        <sz val="8"/>
        <color rgb="FF0070C0"/>
        <rFont val="Arial"/>
        <family val="2"/>
      </rPr>
      <t>https://www.iso.org/standard/13569.html</t>
    </r>
    <r>
      <rPr>
        <sz val="8"/>
        <rFont val="Arial"/>
        <family val="2"/>
      </rPr>
      <t>) (“Productos agrícolas”), ISO 874 (</t>
    </r>
    <r>
      <rPr>
        <sz val="8"/>
        <color rgb="FF0070C0"/>
        <rFont val="Arial"/>
        <family val="2"/>
      </rPr>
      <t>https://www.iso.org/standard/5259.html) (“Frutas y hortalizas frescas”</t>
    </r>
    <r>
      <rPr>
        <sz val="8"/>
        <rFont val="Arial"/>
        <family val="2"/>
      </rPr>
      <t>) o el Codex Alimentarius CAC/GL 33-1999 (</t>
    </r>
    <r>
      <rPr>
        <sz val="8"/>
        <color rgb="FF0070C0"/>
        <rFont val="Arial"/>
        <family val="2"/>
      </rPr>
      <t>https://www.fao.org/fao-who-codexalimentarius/themes/pesticides/es/</t>
    </r>
    <r>
      <rPr>
        <sz val="8"/>
        <rFont val="Arial"/>
        <family val="2"/>
      </rPr>
      <t>).
Sin opción de “N/A”.</t>
    </r>
  </si>
  <si>
    <t>3.2</t>
  </si>
  <si>
    <t>Los tomadores de muestras tienen formación y son independientes.</t>
  </si>
  <si>
    <t>El muestreo puede ser realizado por tomadores de muestras internos o por expertos contratados de tercera parte. El tomador de muestras interno no debe estar involucrado en la producción, distribución, compra ni propiedad de los productos muestreados. El tomador de muestras selecciona al participante y recoge muestras al azar de acuerdo con el plan de muestreo (véase 2.7) y el volumen de muestra requerido, y se encarga del empaquetado y envío de la muestra al laboratorio. Se documenta la evidencia de formación (interna/externa) del tomador de muestras interno. 
Sin opción de “N/A”.</t>
  </si>
  <si>
    <t>3.3</t>
  </si>
  <si>
    <t xml:space="preserve">Se mantienen registros de los muestreos. </t>
  </si>
  <si>
    <t>Las muestras se deben poder rastrear hasta los participantes individuales. Preferiblemente, también se debe registrar el lugar de muestreo (p. ej., número de lote, número de campo, número de invernadero, etc.). No se permite un conjunto o una mezcla de muestras que contenga materiales muestreados de más de un sitio de producción o proveedor. Se deben utilizar bolsas adecuadas de un solo uso, correctamente etiquetadas.
Sin opción de “N/A”.</t>
  </si>
  <si>
    <t>3.4</t>
  </si>
  <si>
    <t xml:space="preserve">Ámbito: producción de frutas y hortalizas. Las muestras para los análisis del límite máximo de residuos (LMR) se toman de productos que están próximos a la cosecha o que se han cosechado. </t>
  </si>
  <si>
    <t>El procedimiento de muestreo del SCR debe definir que las muestras se toman de productos que están próximos a la cosecha o que se han cosechado. Las muestras de residuos que se tomen en un momento que no esté próximo a la cosecha o a la postcosecha no se deben considerar muestras válidas para los análisis de LMR en el marco de un sistema de control de residuos (SCR), independientemente del resultado que se obtenga.</t>
  </si>
  <si>
    <t>Resultados del análisis</t>
  </si>
  <si>
    <t>4.1</t>
  </si>
  <si>
    <t>El laboratorio utilizado para el análisis del límite máximo de residuos (LMR) tiene acreditación.</t>
  </si>
  <si>
    <t>El laboratorio que realiza el análisis de LMR debe tener acreditación ISO/IEC 17025 para los métodos de análisis pertinentes (p. ej., GCMS, LCMS y análisis de sustancias activas individuales). Los laboratorios deben aportar evidencia de su participación en pruebas de aptitud y certificaciones aplicables (p. ej., del proveedor de programas de ensayos de aptitud FAPAS®).
Sin opción de “N/A”.</t>
  </si>
  <si>
    <t>4.2</t>
  </si>
  <si>
    <t>Los resultados de los análisis se evalúa de acuerdo con la legislación aplicable en materia de límites máximos de residuos (LMR).</t>
  </si>
  <si>
    <t>Los resultados de los análisis se deben evaluar de acuerdo con la legislación aplicable (país de producción y/o país de destino).
Si se analiza una contramuestra, el resultado de esta es decisivo para el SCR. 
Sin opción de “N/A”.</t>
  </si>
  <si>
    <t>4.3</t>
  </si>
  <si>
    <t>El operador del sistema de control de residuos (SCR) tiene un procedimiento establecido para comunicar los resultados de los análisis al participante en cuestión.</t>
  </si>
  <si>
    <t>Se deben comunicar por escrito al participante en cuestión, como mínimo, los informes de los análisis de límite máximo de residuos (LMR), con los resultados que demuestren que no se alcanzan los LMR. A solicitud del participante, se deben poner a su disposición todos los informes de los análisis. 
Sin opción de “N/A”.</t>
  </si>
  <si>
    <t>4.4</t>
  </si>
  <si>
    <t>Los resultados de los análisis son trazables.</t>
  </si>
  <si>
    <t>Los resultados de los análisis deben ser trazables hasta el sitio de producción o las instalaciones del actor de la cadena de suministro.
Sin opción de “N/A”.</t>
  </si>
  <si>
    <t>Plan de acción</t>
  </si>
  <si>
    <t>5.1</t>
  </si>
  <si>
    <t>El operador del sistema de control de residuos (SCR) informa al participante si se detecta un producto fitosanitario (PF) no autorizado en la muestra para el análisis del límite máximo de residuos (LMR).</t>
  </si>
  <si>
    <t>El operador del SCR cuenta con un procedimiento para informar al participante en el caso de que se supere el LMR. 
El resultado se debe tener en cuenta en la evaluación de riesgos. Véase “Evaluación de riesgos”. 
Sin opción de “N/A”.</t>
  </si>
  <si>
    <t>5.2</t>
  </si>
  <si>
    <t>El operador del sistema de control de residuos (SCR) informa al participante y al organismo de certificación (OC) correspondiente en caso de que se supere el límite máximo de residuos (LMR).</t>
  </si>
  <si>
    <t>El operador del SCR cuenta con un procedimiento para informar al participante y al OC en caso de que se supere el LMR. Esto no debe llevar a la sanción automática del participante; el OC debe evaluar cada caso individualmente. 
Sin opción de “N/A”.</t>
  </si>
  <si>
    <t>5.3</t>
  </si>
  <si>
    <t>El operador del sistema de control de residuos (SCR) lleva un registro de los casos de superación del límite máximo de residuos (LMR).</t>
  </si>
  <si>
    <t>El operador del SCR cuenta con un procedimiento para registrar los casos de superación del LMR.
Sin opción de “N/A”.</t>
  </si>
  <si>
    <t>Registros</t>
  </si>
  <si>
    <t>6.1</t>
  </si>
  <si>
    <t>Los registros del sistema de control de residuos (SCR) están completos y se conservan por un período mínimo de dos años.</t>
  </si>
  <si>
    <t>Los registros (p. ej., resultados de los análisis o correspondencia con el participante) se deben conservar por un período mínimo de dos años. 
Los registros deben incluir:
- Documentación del sistema en la que se incluyan las evaluaciones de riesgos
- Actualizaciones anuales de las evaluaciones de riesgos
- Plan de muestreo anual
- Informes de los análisis
- Registros de las acciones de seguimiento
- Comunicación con los participantes
- Resumen anual de los resultados
Sin opción de “N/A”.</t>
  </si>
  <si>
    <t>6.2</t>
  </si>
  <si>
    <t>Los registros del sistema de control de residuos (SCR) están disponibles o se ponen a disposición durante la auditoría del participante realizada por el organismo de certificación (OC).</t>
  </si>
  <si>
    <t>Si los participantes no conservan los registros del SCR en el sitio, el operador del SCR cuenta con un procedimiento para poner los registros a disposición en caso de solicitarse.
Sin opción de “N/A”.</t>
  </si>
  <si>
    <t>6.3</t>
  </si>
  <si>
    <t>Los procedimientos y registros del sistema de control de residuos (SCR) están disponibles o se ponen a disposición durante la auditoría de la finca realizada por el organismo de certificación (OC).</t>
  </si>
  <si>
    <t>Los productores no están obligados a conservar los registros en la finca, pero estos deben estar disponibles durante la auditoría realizada por el OC (p. ej., el operador del SCR debe ponerlo a disposición en caso de solicitarse).</t>
  </si>
  <si>
    <r>
      <t xml:space="preserve">Se deben auditar los P&amp;C abajo si se aplican todos los siguientes puntos:
</t>
    </r>
    <r>
      <rPr>
        <sz val="8"/>
        <rFont val="Arial"/>
        <family val="2"/>
      </rPr>
      <t>1) El grupo de productores Opción 2 utiliza un centro de manipulación del producto (centro de empaque u operación de cobertizo abierto).
2) En el centro de manipulación del producto se manipulan los productos Tesco. 
3) Los productos Tesco son “sin terminar”, es decir, no están listos para la venta minorista cuando se envían.
Para los grupos de productores Opción 2 con más de un centro de manipulación del producto central, se aplican las reglas establecidas en la norma IFA v6.</t>
    </r>
  </si>
  <si>
    <t>N/A si no corresponde alguno de estos puntos o si el centro de manipulación solo se utiliza como almacén. Excepción en el punto 3 en el caso de bananas: se debe auditar el centro de empaque.</t>
  </si>
  <si>
    <t>NM 12</t>
  </si>
  <si>
    <t>Las especificaciones acordadas están disponibles en el sitio e incluyen información adecuada al producto y a las actividades que se realizan en el sitio.</t>
  </si>
  <si>
    <t xml:space="preserve">Las especificaciones de los parámetros acordados del producto (p. ej., descripción del producto y empaque) deben estar disponibles en papel o en formato electrónico. 
</t>
  </si>
  <si>
    <t>NM 13</t>
  </si>
  <si>
    <t>Las personas que hayan sufrido vómitos o diarrea no entran en las áreas de empaque o almacenamiento hasta que hayan estado sin síntomas durante un mínimo de 48 horas.</t>
  </si>
  <si>
    <t xml:space="preserve">Debe existir un procedimiento para impedir que el personal enfermo o infectado regrese al área de manipulación del producto hasta que haya estado sin síntomas durante un mínimo de 48 horas. </t>
  </si>
  <si>
    <t>NM 14</t>
  </si>
  <si>
    <t>La empresa cuenta con una política implementada para la identificación y el almacenamiento eficaces de los equipos de limpieza con el fin de evitar la contaminación cruzada de las superficies que entran en contacto con los alimentos.</t>
  </si>
  <si>
    <t>Los equipos, los utensilios, las herramientas y/o los artículos de un solo uso para la limpieza o la desinfección (incluida la limpieza y la desinfección de las superficies en contacto y no en contacto con los alimentos) se deben mantener de forma que no se conviertan en una fuente de contaminación del producto y almacenar alejados de las áreas de manipulación del producto.</t>
  </si>
  <si>
    <t>NM 15</t>
  </si>
  <si>
    <t>Los equipos de limpieza utilizados en las superficies que entran en contacto con el producto se emplean exclusivamente para ese fin. Nunca se utilizan para limpiar otros elementos, p. ej., pisos, lavabos o inodoros.</t>
  </si>
  <si>
    <t xml:space="preserve">Cualquier equipo de limpieza (p. ej., escobas, mopas, cepillos, paños) utilizado en superficies que entran en contacto con el producto debe usarse solo para ese fin.
</t>
  </si>
  <si>
    <t>NM 16</t>
  </si>
  <si>
    <t>Las calibraciones de los equipos de medición se realizan al menos una vez al año.</t>
  </si>
  <si>
    <t>Se debe disponer de un procedimiento escrito y se deben conservar registros. Se deben documentar los métodos de verificación y el margen de variación aceptable, haciendo referencia a una norma de calibración nacional o internacional cuando corresponda.</t>
  </si>
  <si>
    <t>NM 17</t>
  </si>
  <si>
    <t>Se comprueba la precisión de los equipos utilizados para medir o supervisar los parámetros legales o de inocuidad de los productos a intervalos apropiados definidos, y se registran los resultados.</t>
  </si>
  <si>
    <t>Los equipos de medición incluyen: balanzas, medidores de pH, etc. Debe existir un procedimiento escrito para la calibración/los controles de precisión, y se deben conservar registros. El procedimiento debe incluir las medidas que deben tomarse si se detecta que el equipo funciona fuera de los límites aceptables.</t>
  </si>
  <si>
    <t>NM 18</t>
  </si>
  <si>
    <t>Además de los P&amp;C FV 07 y FV 33.05 de la norma IFA v6, y PHA 6.3 y PHA 2.2.1: siempre que exista el riesgo de mezclar productos de diferentes tipos (variedades, países de origen) o diferentes requisitos legales (otros sistemas de certificación, producción ecológica), los productos se segregan durante el almacenamiento y el empaque.</t>
  </si>
  <si>
    <t xml:space="preserve">Debe existir un procedimiento eficaz para evitar la mezcla.
</t>
  </si>
  <si>
    <t>NM 19</t>
  </si>
  <si>
    <t>La decantación, mezcla y dilución de productos químicos, incluidos los utilizados postcosecha y para la limpieza, el mantenimiento y la lubricación, se llevan a cabo lejos de los productos.</t>
  </si>
  <si>
    <t xml:space="preserve">Debe existir un procedimiento que exija que la decantación, la mezcla y/o la dilución de productos químicos se realicen lejos de los productos. El procedimiento debe demostrarse en el sitio.
</t>
  </si>
  <si>
    <t>NM 20</t>
  </si>
  <si>
    <t>Los procedimientos aseguran que el empaque, las etiquetas, los adhesivos y/o los códigos de lote son correctos inmediatamente antes de utilizarlos.</t>
  </si>
  <si>
    <t xml:space="preserve">Los controles deben efectuarse antes de que comience el empaque diario, a intervalos apropiados durante la secuencia de empaquetado, al final de la secuencia de empaquetado y cada vez que se lleven empaques, etiquetas o adhesivos al área de empaquetado para su uso.
Debe existir un procedimiento escrito y deben conservarse registros.
</t>
  </si>
  <si>
    <t>NM 21</t>
  </si>
  <si>
    <t>El empaque, las etiquetas y los adhesivos no utilizados de productos anteriores deben retirarse del área/línea de empaquetado antes de iniciar la siguiente secuencia de empaquetado del producto.</t>
  </si>
  <si>
    <t xml:space="preserve">No debe haber en el área/línea de empaquetado ningún empaque, etiqueta o adhesivo de productos anteriores.
</t>
  </si>
  <si>
    <t>NM 22</t>
  </si>
  <si>
    <t>El empaque no conforme se identifica y separa para que no pueda utilizarse.</t>
  </si>
  <si>
    <t>NM 23</t>
  </si>
  <si>
    <t>Se comprueba que los productos cumplen las especificaciones/requisitos de calidad acordados antes de su envío.</t>
  </si>
  <si>
    <t xml:space="preserve">Se deben conservar registros de los controles. 
</t>
  </si>
  <si>
    <t>NM 24</t>
  </si>
  <si>
    <t xml:space="preserve">Existe un flujo de procesos documentado que muestra todos los pasos implicados en cualquier actividad que pueda afectar a la inocuidad alimentaria. </t>
  </si>
  <si>
    <t>NM 25</t>
  </si>
  <si>
    <t xml:space="preserve">El centro de empaque conserva registros del empaque que tiene contacto con el producto (utilizado, almacenado y/o comprado). </t>
  </si>
  <si>
    <t>Los registros deben abarcar todo el material de empaque utilizado en el centro de empaque.</t>
  </si>
  <si>
    <t>NM 26</t>
  </si>
  <si>
    <t>El centro de empaque realiza al menos una prueba de trazabilidad anual sobre un producto registrado para el add-on Módulo Nurture, además de cualquier ejercicio de trazabilidad realizado durante cualquier otra evaluación de segunda o tercera parte.</t>
  </si>
  <si>
    <t xml:space="preserve">Se debe conservar un registro de la prueba.
</t>
  </si>
  <si>
    <t>NM 27</t>
  </si>
  <si>
    <t>Los registros demuestran que el centro de empaque es capaz de reunir la información necesaria sobre trazabilidad y balance de masas en un plazo de cuatro horas.</t>
  </si>
  <si>
    <t>El centro de empaque debe conservar registros de trazabilidad que muestren las horas de inicio y finalización de la prueba de trazabilidad y, por ejemplo:
• El lote o campo donde se cultivó el producto (cuando proceda)
• Cuándo se entregó el producto y/o el empaque en contacto con el producto y de dónde procedía 
• Cuánto producto y/o empaque se recibió
• Detalles de los controles clave de inocuidad, legalidad y calidad del producto llevados a cabo (p. ej., controles de recepción, controles de envío)
• Cuándo se envió el producto empacado, su destino (incluido el producto de desecho/rechazado) y qué cantidad se envió
• Cuánto producto/empaque en contacto con el producto queda aún en el sitio</t>
  </si>
  <si>
    <t>NM 28</t>
  </si>
  <si>
    <t xml:space="preserve">Cuando los centros de empaque utilizan trampas de control de plagas tipo cepo de muelle, está permitido en la legislación local y hay evidencia de que Tesco ha dado permiso para su uso. </t>
  </si>
  <si>
    <t xml:space="preserve">Se deben conservar registros del permiso de Tesco (p. ej., correo electrónico de un responsable técnico de Tesco).
</t>
  </si>
  <si>
    <t>NM 29</t>
  </si>
  <si>
    <t>Las trampas de control de plagas tipo cepo de muelle son cerradas, inviolables y garantizan una muerte inmediata. Existe un sistema para identificar cuándo se ha activado un dispositivo.</t>
  </si>
  <si>
    <t xml:space="preserve">Se debe notificar al personal pertinente cuando se haya activado un dispositivo.
</t>
  </si>
  <si>
    <t>NM 30</t>
  </si>
  <si>
    <t xml:space="preserve">Las trampas de control de plagas tipo cepo de muelle se revisan al menos semanalmente si se utilizan para vigilar la actividad de las plagas. Cuando se utilicen para controlar una infestación, las trampas se revisan diariamente hasta que no haya indicios de actividad durante siete días. </t>
  </si>
  <si>
    <t xml:space="preserve">Los registros deben mostrar que el personal responsable es competente para comprobar el estado y la activación de las trampas, eliminar las plagas y reajustar las trampas según sea necesario. Se deben conservar registros de los controles de activación diarios/semanales (según sea necesario).
</t>
  </si>
  <si>
    <t>RESUMEN</t>
  </si>
  <si>
    <t>Tipos de no-conformidades</t>
  </si>
  <si>
    <t>Inserte filas adicionales si es necesario</t>
  </si>
  <si>
    <t>P&amp;C</t>
  </si>
  <si>
    <t>Fecha de cierre</t>
  </si>
  <si>
    <t>Evidencia presentada</t>
  </si>
  <si>
    <t xml:space="preserve">¿Hay anexos a este informe (p. ej., formularios de no-conformidades)? </t>
  </si>
  <si>
    <t xml:space="preserve">Si la respuesta es sí, indíquelos aquí </t>
  </si>
  <si>
    <t>¿Es este el informe final de la auditoría?</t>
  </si>
  <si>
    <t>Si la respuesta es no, aporte una explicación</t>
  </si>
  <si>
    <t>Resumen de las listas de verificación de la norma IFA y del add-on Módulo Nurture</t>
  </si>
  <si>
    <t>N.º de P&amp;C aplicables</t>
  </si>
  <si>
    <t>N.º de P&amp;C cumplidos</t>
  </si>
  <si>
    <t>%</t>
  </si>
  <si>
    <t xml:space="preserve">Lista de verificación del SGC: </t>
  </si>
  <si>
    <t>Obligaciones Mayores</t>
  </si>
  <si>
    <t xml:space="preserve">Lista de verificación IFA del centro de manipulación del producto: </t>
  </si>
  <si>
    <t>Obligaciones Menores</t>
  </si>
  <si>
    <t xml:space="preserve">Lista de verificación del SCR: </t>
  </si>
  <si>
    <t>Lista de verificación del add-on Módulo Nurture del centro de manipulación del producto</t>
  </si>
  <si>
    <t xml:space="preserve">Revisión del informe de la auditoría por parte del evaluador técnico del OC </t>
  </si>
  <si>
    <t>Fecha</t>
  </si>
  <si>
    <t>Nombre del evaluador técnico del OC</t>
  </si>
  <si>
    <t>Firma</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</si>
  <si>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</si>
  <si>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</si>
  <si>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</si>
  <si>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</si>
  <si>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</si>
  <si>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</si>
  <si>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</si>
  <si>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</si>
  <si>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</si>
  <si>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</si>
  <si>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</si>
  <si>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</si>
  <si>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</si>
  <si>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</si>
  <si>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</si>
  <si>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</si>
  <si>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</si>
  <si>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</si>
  <si>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</si>
  <si>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</si>
  <si>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</si>
  <si>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</si>
  <si>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</si>
  <si>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79W04RNQdJZRe3njUpaeBd</t>
  </si>
  <si>
    <t>5XMi6XmhuEYCiIfqyDZaQg</t>
  </si>
  <si>
    <t>"The individual producer/producer group registered for PO shall identify all final ready-to-be-sold products (either from farm level or after product handling) with the individual producer’s/producer group’s GLOBALG.A.P. identification number if the product is certified. The GLOBALG.A.P. identification number shall not be used to label noncertified products. 
In the cases of multisite producers with a QMS and producer groups, the QMS shall ensure correct use of the GLOBALG.A.P. identification number. 
All products shall be traceable to the respective production site/product handling unit (PHU), and certified and noncertified products shall be fully segregated at all times. The individual producer/producer group shall be able to demonstrate that their traceability and recording system guarantees full traceability and segregation. 
Having IFA v6 Smart and IFA v6 GFS certification at the same time is not considered PO. However, whenever a need arises to identify and segregate the certified product according to the IFA v6 Smart and IFA v6 GFS editions, the individual producer/producer group shall use the GLOBALG.A.P. identification number for IFA v6 Smart (e.g., GGN_1234567890123) and the GLOBALG.A.P. identification number with GFS extension for IFA v6 GFS (e.g., GGN_1234567890123_GFS).
In the plants scope, production of certified and noncertified products in the same production site is not allowed unless there are distinctive visible differences detectable by the average consumer between the certified and noncertified products (e.g., cherry tomatoes vs. Roma tomatoes)."</t>
  </si>
  <si>
    <t>Jsn2x9D2RCSVoZKIe2Ecs</t>
  </si>
  <si>
    <t>5nISxpmIvwZJyExTIGOvlS</t>
  </si>
  <si>
    <t>5ZsnePvk5YgFXWZV6SeLdd</t>
  </si>
  <si>
    <t>5TvyR0UgB0EOmnMkFaZftX</t>
  </si>
  <si>
    <t>2vYJygvVftgR2fZXfWoAXy</t>
  </si>
  <si>
    <t>2Npvp3Ky0Py5UYPi9Lc9Bc</t>
  </si>
  <si>
    <t>Plant protection, fertilizer, and integrated pest management training, either as part of formal qualifications or through the successful completion of formal training; all formal trainings by specialists on these topics.</t>
  </si>
  <si>
    <t>4C2gsJHZv4iinAHFdFqzqK</t>
  </si>
  <si>
    <t>1wFLkLpapYX6o9clnCsMpf</t>
  </si>
  <si>
    <t>1BnFlmGW0Ot9L6jH3exJeV</t>
  </si>
  <si>
    <t>6418BtRK2opo3u9jqeU5Je</t>
  </si>
  <si>
    <t>Training in the HACCP system either as part of formal qualifications or by the successful completion of formal training based on the principles of the Codex Alimentarius or training in food safety management standards (e.g., ISO 22000, BRCGS, IFS, PHA).</t>
  </si>
  <si>
    <t>3voqbMuJhYB0zSdIj0nPTo</t>
  </si>
  <si>
    <t>4HC8GLthoh1YAWUoifaOJ</t>
  </si>
  <si>
    <t>Key staff shall strictly observe the producer group’s/multisite producer’s procedures for maintaining the confidentiality of information and records.</t>
  </si>
  <si>
    <t>2Uopg36JNeaciZYcYszEzl</t>
  </si>
  <si>
    <t>1e8JoNizg2ftiAjc0nroCe</t>
  </si>
  <si>
    <t>2YbzsnBTEvKX1rx8sUg9nw</t>
  </si>
  <si>
    <t>Internal auditors are not allowed to audit their own work. Independence of key staff shall be controlled and ensured by the QMS (i.e., an internal QMS auditor cannot evaluate their own operations or a producer they have also consulted in the last two years, the QMS manager cannot perform QMS audits, etc.).</t>
  </si>
  <si>
    <t>6NTTw0A3AKlxyABvc2LeHF</t>
  </si>
  <si>
    <t>5zkgbgX01gSC7LvU3fzVaG</t>
  </si>
  <si>
    <t>Exceptions to this rule shall be clarified beforehand with the CB before the internal audit.</t>
  </si>
  <si>
    <t>5aNPbKKRWAA60MBjo0xV4c</t>
  </si>
  <si>
    <t>2CyFTya4AkdPi5aebpO1YD</t>
  </si>
  <si>
    <t>6dSy9AaddRwBEiWnud9uli</t>
  </si>
  <si>
    <t>QMS manager and internal auditor(s) shall have “working language” skills in the corresponding native/working language. This shall include locally used specialist terminology in the respective working language.</t>
  </si>
  <si>
    <t>7MNuQd0fnO64PQe1x2tXdj</t>
  </si>
  <si>
    <t>5eJedpDTWYy5jHWUlENi3m</t>
  </si>
  <si>
    <t>In all cases internal auditors shall have practical knowledge about the products they are auditing. Experience may be complemented by trainings on product characteristics and handling operations. These trainings can be done internally.</t>
  </si>
  <si>
    <t>2BwwxgDYtkDNY4YJJ6c99F</t>
  </si>
  <si>
    <t>343ONgLhyDcfnGVra4J7sb</t>
  </si>
  <si>
    <t>Food hygiene training either as part of formal qualifications or by the successful completion of formal training.</t>
  </si>
  <si>
    <t>1VbCaR7LOvrhDXUDihLio7</t>
  </si>
  <si>
    <t>CTJ4aFK8yh0kuYLhKDFWq</t>
  </si>
  <si>
    <t>Observing two CB or internal GLOBALG.A.P. farm audits or other by an already qualified auditor, and one successful witness audit by the internal QMS auditor by a qualified internal farm auditor or by the CB.</t>
  </si>
  <si>
    <t>3wx6HUisx5HDpRwFvCTwWN</t>
  </si>
  <si>
    <t>616zYTUodwv5eW5ONrUK3O</t>
  </si>
  <si>
    <t>4wTp8fRQNnEFDE0PO4yfJv</t>
  </si>
  <si>
    <t>One-day practical audit training setting out basic principles of auditing.</t>
  </si>
  <si>
    <t>5x8odV8pDemBmaJg0KM065</t>
  </si>
  <si>
    <t>1Qh9AFasGBirp7WYcMbaiB</t>
  </si>
  <si>
    <t>Completion of internal QMS auditor training related to QMS (minimum duration 16 hours).</t>
  </si>
  <si>
    <t>4hGEPqL5l7s3DOLYKtvmbC</t>
  </si>
  <si>
    <t>2ZWeFlBJ1gXx8L9qnsLpZb</t>
  </si>
  <si>
    <t>42T25EDLOOy5JLzV8uNqTQ</t>
  </si>
  <si>
    <t>Practical knowledge of QMS.</t>
  </si>
  <si>
    <t>47O1oyz1CZ0Rc6FIqYd4lF</t>
  </si>
  <si>
    <t>f4qhUioDpoOhErt6XxHy5</t>
  </si>
  <si>
    <t>Completion of internal QMS auditor training related to QMS and training related to the relevant GLOBALG.A.P. standard (total minimum duration of 16 hours).</t>
  </si>
  <si>
    <t>6tORAFbgXTHTA03U5KBq2e</t>
  </si>
  <si>
    <t>34hTglf3VeodTar3hmCc1n</t>
  </si>
  <si>
    <t>20zYwQC5wJn6zmQDY36tK8</t>
  </si>
  <si>
    <t>A post-high school diploma in a discipline related to the scope of certification (plants and/or livestock and/or aquaculture); or an agricultural high school qualification with two years of experience in the relevant scope after qualification; or any other high school qualification with three years of sector-specific experience (e.g., farm management, including owner operators, in the relevant product; commercial consultant in the relevant product; field experience relevant to specific products) and participation in educational opportunities relevant to the scope of certification.</t>
  </si>
  <si>
    <t>5YUhVcJlBJEi7I8LspLadi</t>
  </si>
  <si>
    <t>2W6ptDr7IcksP24YpGNfmP</t>
  </si>
  <si>
    <t>5A8OG3QIuPeWvphwrx5Cnj</t>
  </si>
  <si>
    <t>A post-high school diploma in a discipline related to the scope of certification (plants); or an agricultural high school qualification with two years of experience in the relevant scope after qualification; or any other high school qualification with two years of experience in QMS and three years of experience in the relevant scope after qualification.</t>
  </si>
  <si>
    <t>1VqzFhqArY3cojASXB90xU</t>
  </si>
  <si>
    <t>6HsZqjLzYopY9YOwTF0UJD</t>
  </si>
  <si>
    <t>ibSd33o28q3shPzIvqV9m</t>
  </si>
  <si>
    <t>The internal farm auditor shall not perform internal QMS auditor tasks.</t>
  </si>
  <si>
    <t>6r5HimlyZ0M2nrD6K2tkEv</t>
  </si>
  <si>
    <t>68QqPVS7uQ4h17EehtW3dB</t>
  </si>
  <si>
    <t>4LpdTaOdhzXBzQdnfTqs3M</t>
  </si>
  <si>
    <t>4Gq6ZGMzRT374edAYsr5sN</t>
  </si>
  <si>
    <t>The internal farm auditor shall produce timely and accurate reports on such audits.</t>
  </si>
  <si>
    <t>3qNnst5GDedcVs8F4M6Zbq</t>
  </si>
  <si>
    <t>3PDzknSyiJ3q2Kb4EBsZWv</t>
  </si>
  <si>
    <t>The internal farm auditor conducts farm audits (at members/sites) and the PHUs (of producer group members) to assess compliance with the certification requirements.</t>
  </si>
  <si>
    <t>5oY1O6YWPIS8K1k7rFiaUt</t>
  </si>
  <si>
    <t>3AJLnVwy5Ax222crz4GF0X</t>
  </si>
  <si>
    <t>The QMS auditor may approve the members/sites based on the audit reports of the internal farm auditor(s). If internal QMS auditors conduct the farm audits, they shall not approve those audit reports.</t>
  </si>
  <si>
    <t>4LkoX8uL7IKysZNtMA9ACA</t>
  </si>
  <si>
    <t>5xyNejTuRBCrWN89BmARgA</t>
  </si>
  <si>
    <t>2p1UqnD0ioovlFzHayjTpa</t>
  </si>
  <si>
    <t>The QMS auditor shall produce timely and accurate reports on such audits.</t>
  </si>
  <si>
    <t>20YBlV9ESx54hpNn01xKv1</t>
  </si>
  <si>
    <t>QMS 11.2  a)</t>
  </si>
  <si>
    <t>7y4lby1yEYWJQyehPGq5OE</t>
  </si>
  <si>
    <t>The internal QMS auditor audits the QMS and central PHUs of the producer group/multisite producer with QMS to assess compliance with the certification requirements.</t>
  </si>
  <si>
    <t>47xZ8QOMseDCg2S24j96Hw</t>
  </si>
  <si>
    <t>4emY9VZpFZQL7vY69Yy5h8</t>
  </si>
  <si>
    <t>If the QMS manager does not perform the internal farm audits, they can approve the members/sites based on the audit reports of the internal farm auditor(s).</t>
  </si>
  <si>
    <t>2rWrYhbbVlHZkKXd3fJaOG</t>
  </si>
  <si>
    <t>5GnlC7GKoc7pXAsHQ0Imc4</t>
  </si>
  <si>
    <t>kZmyy5JGh70XDSDsGuVKS</t>
  </si>
  <si>
    <t>However, the QMS manager shall not perform internal QMS audits.</t>
  </si>
  <si>
    <t>35GivpeNKfuhswZ87FwqW9</t>
  </si>
  <si>
    <t>3vhL6mz1LANWQH3hLuaebm</t>
  </si>
  <si>
    <t>The QMS manager shall produce timely and accurate reports on such internal farm audits.</t>
  </si>
  <si>
    <t>4DqX2bf01qn8pACXAEmsHl</t>
  </si>
  <si>
    <t>1wQMas7HW9tS2ILtrJZWbN</t>
  </si>
  <si>
    <t>The QMS manager may conduct internal farm audits (at members/sites) to assess compliance with the certification requirements.</t>
  </si>
  <si>
    <t>23YWEObCnZPUAud9D3HUX7</t>
  </si>
  <si>
    <t>78fL0fkmvEJw5Ioh3T7zp0</t>
  </si>
  <si>
    <t>The QMS manager shall manage the organization’s QMS in order to ensure compliance by all registered members/sites and PHUs. This includes, for example, development and control of QMS documentation, management of an internal register, receiving the QMS audits (both internal and by the CB), and implementing the necessary corrective actions.</t>
  </si>
  <si>
    <t>2ox7KATgg1rHddyghNOVcE</t>
  </si>
  <si>
    <t>1m5PJpsTuP5EFKq9ZIQWzn</t>
  </si>
  <si>
    <t>The producer group/multisite producer shall use the GLOBALG.A.P. claim according to the rules in “GLOBALG.A.P. trademarks use: Policy and guidelines.”</t>
  </si>
  <si>
    <t>22fWhXIF7ToLyYWekldl82</t>
  </si>
  <si>
    <t>5aCmseIWKVHBPvlvJkDt8U</t>
  </si>
  <si>
    <t>3W35PBmFZ2C6K8xyHJ2qg</t>
  </si>
  <si>
    <t>Regardless of the number of members/sites and the increase in quantity, if a new product is to be added to the certificate between surveillance CB audits and certification audits, a CB audit shall be carried out to the square root of the members/sites growing the new product.</t>
  </si>
  <si>
    <t>6ODApAejiQtNrOwOQO5Tai</t>
  </si>
  <si>
    <t>2xnl02oWw27DSqXXrDXVeb</t>
  </si>
  <si>
    <t>66QKm0NAr8V5iU8zqKRQhW</t>
  </si>
  <si>
    <t>In c) and d) the minimum sample of members/sites to be audited by a CB is the square root of the number of new members/sites.</t>
  </si>
  <si>
    <t>1VFsWOn15DcSxCtF8TdOHr</t>
  </si>
  <si>
    <t>1MaCX2Z19PPEjqwAzIAFif</t>
  </si>
  <si>
    <t>Regardless of the percentage by which the number of approved members/sites increases in one year, should the newly registered farms increase the production area of previously registered products by more than 10% in one year, or the change in members/sites exceeds 10%, further CB audits of the newly added members/sites and a CB audit of at least the relevant part of the QMS is required before additional members/sites can be added to the certificate.</t>
  </si>
  <si>
    <t>25wPmkupmcJWKgBfnWOX1b</t>
  </si>
  <si>
    <t>n9cUSp8vMMDQLrcGVUlU1</t>
  </si>
  <si>
    <t>If the number of approved members/sites increases by more than 10% in one year, further CB farm audits of the newly added members/sites and an audit of at least the relevant part of the QMS will be required before additional members/sites can be added to the certificate. The relevant part of the QMS is the internal approval procedure: Internal farm audit, review of the internal farm audit report, inclusion of the new member/site in the QMS internal register with status “approved.”</t>
  </si>
  <si>
    <t>2iGTwTjiqdPpbl2AfgQOLv</t>
  </si>
  <si>
    <t>4qNnLKTsGErNemvc6M9jYS</t>
  </si>
  <si>
    <t>Up to 10% of new members/sites in one year can be added to the approved list by registering the members or sites without necessarily resorting to further verification by the CB.</t>
  </si>
  <si>
    <t>7e6ZPpKrvmHj2yfqVOXncF</t>
  </si>
  <si>
    <t>7dUeXWQFhdDjT3GrJfHmap</t>
  </si>
  <si>
    <t>New sites and members may be added to a valid certificate (provided internal approval procedures are met). It is the responsibility of the certificate holder to immediately update the CB on any addition or withdrawal of members/sites to/from the list of approved members/sites.</t>
  </si>
  <si>
    <t>74KmULWrqfn3iOpKKTDuje</t>
  </si>
  <si>
    <t>6u9wV57SFk4ajXOiumpQbx</t>
  </si>
  <si>
    <t>If the PHU is subcontracted and it already has a post-farm gate food safety certification recognized by the Global Food Safety Initiative (GFSI) for scope BIII (www.mygfsi.com), the internal QMS auditor shall audit as a minimum segregation and traceability, as well as postharvest treatments, if applicable. The internal QMS auditor may reaudit all other applicable P&amp;Cs in the case of doubt. If the subcontracted PHU is included in another GLOBALG.A.P. certification (e.g., IFA, CoC, PHA), the QMS may accept this certificate or may decide to perform its own internal audit of the PHU.</t>
  </si>
  <si>
    <t>35yeNtmczlcF0LL6aw5z15</t>
  </si>
  <si>
    <t>5jrG8q51j6reyQV6V0ISsL</t>
  </si>
  <si>
    <t>2HrUi7YuisIfEZwXv7QtQR</t>
  </si>
  <si>
    <t>Subcontractors shall work in accordance with the QMS-relevant procedures and this shall be specified in service level agreements or contracts.</t>
  </si>
  <si>
    <t>5yjDvNuLRtvcp94spq92yq</t>
  </si>
  <si>
    <t>75qtao4g8vzQTpLXgUdIQY</t>
  </si>
  <si>
    <t>Records shall be maintained to demonstrate that the competency of any subcontractor is assessed and meets the requirements of the relevant GLOBALG.A.P. standard.</t>
  </si>
  <si>
    <t>dr4WIeeyGjQYMeVJb0hjU</t>
  </si>
  <si>
    <t>3LYTbmuKiPgTq4XBGT6Hiw</t>
  </si>
  <si>
    <t>Where any activities are outsourced to third parties, procedures shall exist to ensure that these activities are carried out in accordance with the requirements of the relevant GLOBALG.A.P. standard.</t>
  </si>
  <si>
    <t>iYL5oJR0HuadRzZKZ7JSu</t>
  </si>
  <si>
    <t>0N8ska3Kcosskt6uO0K5d</t>
  </si>
  <si>
    <t>The procedure shall be tested in an appropriate manner at least annually to ensure that it is effective and records of the test retained. If a real withdrawal occurred during the last 12 months, it can be counted as the annual test.</t>
  </si>
  <si>
    <t>7ue3ZV8NziRZnY4dzUsISX</t>
  </si>
  <si>
    <t>3upzDFN90r4SmfeAXL3gvQ</t>
  </si>
  <si>
    <t>6XYxT1as7fDy40NCxPvz9R</t>
  </si>
  <si>
    <t>The procedure shall be capable of being operated at any time.</t>
  </si>
  <si>
    <t>4QdHdFEFKM5G5hhQXU3cgY</t>
  </si>
  <si>
    <t>7KqTz6AH8i2KAriPoZDfP3</t>
  </si>
  <si>
    <t>Procedures shall identify the types of events that may result in a withdrawal, persons responsible for taking decisions on the possible product withdrawal, the mechanism for notifying customers and the GLOBALG.A.P. approved CB, and methods of reconciling stock.</t>
  </si>
  <si>
    <t>20RejMuorHUql0srmvTSvk</t>
  </si>
  <si>
    <t>2Ry5rd7tX88d6Vd2mfbiQU</t>
  </si>
  <si>
    <t>Documented procedures shall be in place to effectively manage the withdrawal of registered products.</t>
  </si>
  <si>
    <t>3YPYSJZQXr1qb8TbB21Anm</t>
  </si>
  <si>
    <t>PADWOpSYW9pWPXLHemlDB</t>
  </si>
  <si>
    <t>This section shall be audited both internally and by the CB also at PHU level while PHUs are in operation.</t>
  </si>
  <si>
    <t>5HmeC9EfoP1uukF8SCadK7</t>
  </si>
  <si>
    <t>3A0JUofrKjYbsUew5sAIe</t>
  </si>
  <si>
    <t>Conversion ratios shall be calculated and available for each relevant handling process. All generated product waste quantities shall be recorded. Losses due to handling, sorting, grading, and other shall be calculated and available for each handling process where loss occurs. The losses can be estimated but shall be justifiable and supported by records. A valid estimated record of the quantity or volume of harvested/slaughtered/processed product shall be compared with the records of the amount of product sold.</t>
  </si>
  <si>
    <t>1p8ME6GTtZGW4Ds41COZ4X</t>
  </si>
  <si>
    <t>78EaWp8AJkVQdPAe6w1O8s</t>
  </si>
  <si>
    <t>The PHUs included in the certification scope shall operate procedures that enable registered products to be identifiable and traceable from receipt through handling, storage, and dispatch.</t>
  </si>
  <si>
    <t>1i4VfTKjndxmhBUNzFTh1v</t>
  </si>
  <si>
    <t>5Kjygo518Kns1GFT8Znobe</t>
  </si>
  <si>
    <t>Quantities (including information on volumes or weight) of incoming, outgoing, and stored products (including the certification status, whether originating from certified or noncertified production processes) shall be recorded and a summary maintained so as to facilitate the mass balance verification process. The documents shall demonstrate the consistent balance between certified and noncertified input and the output. The frequency of the mass balance verification shall be defined and appropriate to the scale of the operation, but the verification shall be done at least annually for each product. Documents for demonstrating mass balance shall be clearly identified. During initial CB audits, the system shall be ready, but there are still no records available, as the processes have not yet been certified.</t>
  </si>
  <si>
    <t>31oWl8DB8nbnMgGrrlEVWA</t>
  </si>
  <si>
    <t>5a7YPy9nc5Qhq0R5fAn6ut</t>
  </si>
  <si>
    <t>Sales details of products from certified and noncertified production processes shall be recorded, with particular attention to quantities delivered/sold as originating from certified production processes.</t>
  </si>
  <si>
    <t>sDRzp9KJkPk9QzAfmtlZr</t>
  </si>
  <si>
    <t>QMS 06  i)</t>
  </si>
  <si>
    <t>7GF5N0hoSZOWfb9aGMWKX1</t>
  </si>
  <si>
    <t>Appropriately to the scale of the operation, procedures shall be established, documented, and maintained for identifying incoming products from certified and noncertified processes from members/sites or purchased from different sources (i.e., other producers or traders). Records shall include:
(i)	Product description
(ii)	GLOBALG.A.P. certification status
(iii)	Quantities of incoming/purchased product(s)
(iv)	List of approved suppliers and supplier details
(v)	Copy of the GLOBALG.A.P. certificates, in case of products from certified production processes
(vi)	Traceability data/codes related to the incoming/purchased products
(vii)	Purchase orders/invoices received by the certificate holder</t>
  </si>
  <si>
    <t>3pjgotokxuIm4fcIKenCdy</t>
  </si>
  <si>
    <t>2VSfzw9B4Kz8Yf7CrQefcS</t>
  </si>
  <si>
    <t>All transaction documentation (sales invoices, other sales-related documents, dispatch documentation, etc.) related to sales of products coming from a certified production process shall include the GLOBALG.A.P. identification number of the certificate holder and shall contain a reference to the GLOBALG.A.P. certification status. This is not obligatory in internal documentation. Positive identification is enough (e.g., “GGN_GLOBALG.A.P. certified &lt;product name&gt;”). Indication of the certification status is obligatory regardless of whether the certified product (i.e., product coming from a certified production process) is sold as certified or not. This, however, cannot be checked during the initial CB audit because the producer group/multisite producer is not yet certified and cannot refer to the GLOBALG.A.P. certification status before the first positive certification decision.</t>
  </si>
  <si>
    <t>pO5cgxHrIz6MQ3k774R3S</t>
  </si>
  <si>
    <t>593VEVVdIr1NkYfCVv67Co</t>
  </si>
  <si>
    <t>There shall be a final document check to ensure correct product dispatch of products from certified and noncertified processes.</t>
  </si>
  <si>
    <t>1yIcsOcXRlYvMFbYqbcWSI</t>
  </si>
  <si>
    <t>tnY3w0SAAowHGCrI3pVRY</t>
  </si>
  <si>
    <t>If the certificate holder wants to label their products with a GLOBALG.A.P. identification number (e.g., GGN), it can be the identification number of the certificate holder (producer group/multisite producer), the identification number of the producer group member who produced the product, or both numbers. If producer group members pack and label the product, the producer group may require those members to include the identification number of the producer group (e.g., the GGN of the producer group) with or without the identification number of the producer group member. In the case of multisite producers with QMS, it shall be the identification number of the certificate holder. The identification number shall be used on the smallest individually packed unit, regardless of whether this unit is final consumer packaging or not. The GLOBALG.A.P. identification number shall not be used to label products from noncertified production processes.</t>
  </si>
  <si>
    <t>3ybO3uF2FZBIzPfCw8LneG</t>
  </si>
  <si>
    <t>3vLDxMId6mhKFa4eofR03L</t>
  </si>
  <si>
    <t>Effective systems and procedures shall be in place to prevent any mislabeling of products from GLOBALG.A.P. certified and non-certified production processes. Conforming products entering the PHU(s) (either from members/sites or from external sources) shall be immediately identified with a GLOBALG.A.P. identification number (e.g., GGN) or any other reference that is clearly explained in the QMS procedures and provides a unique reference to their certification status in order to ensure proper segregation during handling processes. This reference shall be used on the smallest individually identified unit.</t>
  </si>
  <si>
    <t>1Xa9YlVK8kbY0HL0tH4UZC</t>
  </si>
  <si>
    <t>73LBRFPCl0cBPhg52LSeFD</t>
  </si>
  <si>
    <t>Products meeting the requirements of the relevant GLOBALG.A.P. standard and marketed as such shall be handled in a manner that prevents their being mixed with products not meeting the requirements of the GLOBALG.A.P. standard. An effective system shall be in place to ensure segregation of products from certified and non-certified production processes. This can be done via physical identification or product handling procedures, including the relevant records.</t>
  </si>
  <si>
    <t>4j6zDpl6SnMFyOOSmENBhe</t>
  </si>
  <si>
    <t>4NQ2TkswKypTn6ALb95h4Q</t>
  </si>
  <si>
    <t>A mass balance exercise shall be carried out at least annually for each registered product to demonstrate compliance within the certificate holder’s legal entity.</t>
  </si>
  <si>
    <t>4kmCwWlfqKg24IR8lrwxrq</t>
  </si>
  <si>
    <t>1ZywsjMBTsxxIhYnxvNYJE</t>
  </si>
  <si>
    <t>There shall be a documented procedure for identifying registered products and ensuring traceability of all products (conforming and non-conforming) to their members/sites.</t>
  </si>
  <si>
    <t>4HgyWY1w8RwqiwGBkjLLTI</t>
  </si>
  <si>
    <t>3hDyCe6Dg58sJIY5UDZxh6</t>
  </si>
  <si>
    <t>Producer groups can lift product suspensions and self-suspensions issued by themselves on their accepted producer group members.</t>
  </si>
  <si>
    <t>4riK5U0xPiGEWHpHRmn4Nr</t>
  </si>
  <si>
    <t>TNECOkMrplT0VST5e7LlI</t>
  </si>
  <si>
    <t>7DHBfjjLjLOY3JRH1ZeWa9</t>
  </si>
  <si>
    <t>5czniNIy1e6pc7mx21uBI3</t>
  </si>
  <si>
    <t>Producer group members cannot change producer groups until the non-conformance that led to the respective sanction is satisfactorily closed.</t>
  </si>
  <si>
    <t>6PLp6b5GI6uYQqqHV7KiRH</t>
  </si>
  <si>
    <t>4AsmK7v6adDXhBpsyx06tl</t>
  </si>
  <si>
    <t>Records shall be maintained of all sanctions, including evidence of subsequent corrective actions and decision-making processes.</t>
  </si>
  <si>
    <t>1aIbBbOw1n5ZnEf1zuCKUW</t>
  </si>
  <si>
    <t>6MmtrtGUa4eRQlu6aiiSMP</t>
  </si>
  <si>
    <t>Mechanisms shall be in place to immediately notify the GLOBALG.A.P. approved CB about suspensions or cancellations of registered members/sites.</t>
  </si>
  <si>
    <t>Hdqz1AZCpy89wNndnTDJE</t>
  </si>
  <si>
    <t>22iIWHZRLwZF0Bg5ALJ1EG</t>
  </si>
  <si>
    <t>A product cannot be partially suspended for a member/site (i.e., the entire product shall be suspended).</t>
  </si>
  <si>
    <t>2bsGeVBFWitmkaKfJGxZEY</t>
  </si>
  <si>
    <t>7ej3Rixd79ATiQBYeAs8Oz</t>
  </si>
  <si>
    <t>A system of sanctions that meets the requirements defined in section 6.4.3 of GR QMS shall apply to all members/sites. All internal sanctions shall be decided by the QMS.</t>
  </si>
  <si>
    <t>1NKtiY2J6KyCS9PfDM77LS</t>
  </si>
  <si>
    <t>42LiAVxuEFHxKqz8lgVHqe</t>
  </si>
  <si>
    <t>Responsibility for implementing and resolving corrective actions shall be clearly defined.</t>
  </si>
  <si>
    <t>3vVk1FXSa0dPVEfKM07KQ1</t>
  </si>
  <si>
    <t>7JJyhaKFX8nYHOUDeorErs</t>
  </si>
  <si>
    <t>Corrective actions following non-compliances shall be evaluated and a timescale defined for action.</t>
  </si>
  <si>
    <t>4XcTV31Tz5kZHq8rvfD8JK</t>
  </si>
  <si>
    <t>1gvjMMndt4xC8nVEc1wwrY</t>
  </si>
  <si>
    <t>There shall be a documented procedure for handling the non-compliances and corrective actions which may result from internal or CB audits, customer complaints, or failure of the QMS. This procedure shall describe how to identify and evaluate non-conformances and non-compliances detected at the QMS, PHU, and member/site levels.</t>
  </si>
  <si>
    <t>5KcnCp64SmMY1HiTbbSUej</t>
  </si>
  <si>
    <t>4dBeltbA6WP0tqoqitXsHP</t>
  </si>
  <si>
    <t>Where the internal audits take place continuously over a 12-month period, a predefined schedule shall be in place. This is not applicable for initial certification audits.</t>
  </si>
  <si>
    <t>5H57GE3E0oeJiTQUwzLR4e</t>
  </si>
  <si>
    <t>6THDYVJPPST9DRn7dtMmp1</t>
  </si>
  <si>
    <t>2lrhC5RROCFaEJvVb2RVQ6</t>
  </si>
  <si>
    <t>If there is only one internal QMS auditor who also performs the internal farm audits, the QMS manager shall approve the internal farm audits.</t>
  </si>
  <si>
    <t>5Q8qtTUrtZUZJbDoQpil4U</t>
  </si>
  <si>
    <t>bSLRPfesuTOeiAUHhozih</t>
  </si>
  <si>
    <t>The internal QMS auditor (or internal audit team; see section 4.5.1 c) in GR-QMS) shall review and make the decision on whether the member/site is compliant with the GLOBALG.A.P. requirements based on the internal farm audit reports presented.</t>
  </si>
  <si>
    <t>SOobLHYlAX4xLnnjOkYJK</t>
  </si>
  <si>
    <t>2X2iJxe2pYl9MKJiDrobyb</t>
  </si>
  <si>
    <t>The internal farm audit report shall contain the following information:
(i)	Identification of registered member(s)/site(s)
(ii)	Signature of the registered member and/or person responsible for the production site
(iii)	Date
(iv)	Internal farm auditor name and signature
(v)	Registered products
(vi)	Internal farm audit result against each of the GLOBALG.A.P. P&amp;Cs.
(vii)	Comments on P&amp;Cs. Unless the GLOBALG.A.P. Secretariat issues a separate document predetermining which P&amp;Cs shall be commented on, the checklist shall include details in the comments section for the Major Must P&amp;Cs that are found to be compliant, Major Must and Minor Must P&amp;Cs that are found to be noncompliant, and/or nonapplicable. This is necessary so that the audit trail can be reviewed after the event. Recommendations do not require comments.
(viii)	Details of any non-compliances identified and period for implementation of corrective actions
(ix)	Internal farm audit results with calculation of compliance
(x)	Duration of the internal farm audit (record of start and end time)
(xi)	Name of internal QMS auditor who approved the audit report. Any other evidence of review and approval is also possible.</t>
  </si>
  <si>
    <t>2LA6EkWLVobcSnFaU9V15q</t>
  </si>
  <si>
    <t>2SrUkFYDzQzCycisoYS4dG</t>
  </si>
  <si>
    <t>The original internal farm audit reports and notes shall be maintained and available for the CB audit.</t>
  </si>
  <si>
    <t>8FL1Y4RRMHNBwrz2prbQF</t>
  </si>
  <si>
    <t>aVvFtHwZD4ZnRfdUUr268</t>
  </si>
  <si>
    <t>New members/sites shall always be internally audited and approved prior to being entered in the QMS internal register  (see section 4.1.2 in GR-Rules for QMS ).</t>
  </si>
  <si>
    <t>1mHxIpbN7DG2t8s5s3jPZ9</t>
  </si>
  <si>
    <t>3NJj50QV2Pl784oMxFJmCf</t>
  </si>
  <si>
    <t>Internal farm auditors shall be independent of the area being audited and therefore be assigned via the QMS. Internal farm auditors cannot audit their own daily work.</t>
  </si>
  <si>
    <t>6VBi9OWvVuQG0gSiT4sT0v</t>
  </si>
  <si>
    <t>6As8OD3H9EmpQh78KH7ygA</t>
  </si>
  <si>
    <t>Internal farm auditors shall comply with the requirements set in section 8, Minimum qualification requirements for key staff.</t>
  </si>
  <si>
    <t>x2PHJKFINLtzOQ5fNgjgG</t>
  </si>
  <si>
    <t>2m9VtA2qdbHIy6eSue4KqP</t>
  </si>
  <si>
    <t>Internal farm audit timing shall follow the rules defined in the GLOBALG.A.P. GR and scope-specific rules.</t>
  </si>
  <si>
    <t>1nQurKREn3SaeGwPy4RgJB</t>
  </si>
  <si>
    <t>5lLljb4v0Qq3qAQQlu1wau</t>
  </si>
  <si>
    <t xml:space="preserve">Internal farm audits against all relevant GLOBALG.A.P. P&amp;Cs shall be carried out at each registered member/site (including corresponding production sites and PHUs) at least once per year. Farm/Site production-related records (e.g., medicine records) shall be present and audited on-farm to cross-check them with the farm situation (products, interviews, stores, etc.).
</t>
  </si>
  <si>
    <t>6e6seS1ymZ2i4yBrssk4LN</t>
  </si>
  <si>
    <t>5fW3tPfMwnYAUb7bKYgOSO</t>
  </si>
  <si>
    <t>The internal QMS audit shall be based on the GLOBALG.A.P. QMS requirements.</t>
  </si>
  <si>
    <t>3DacSTY4JYjnci5zdyhJco</t>
  </si>
  <si>
    <t>x8xzDJoxsKojitafXx0d5</t>
  </si>
  <si>
    <t>7jDCwzehBX4EOAzwEJnXid</t>
  </si>
  <si>
    <t>Where the internal QMS audit is not performed in 1 day but continuously over a 12-month period, a predefined schedule shall be in place.</t>
  </si>
  <si>
    <t>3d1qfccbdf46wJXPAG9LiL</t>
  </si>
  <si>
    <t>54BDiaCjWJHBs4ha4I0xLt</t>
  </si>
  <si>
    <t>The QMS checklist shall include the name and signature of the audited QMS representative, as well as the name and signature of the internal QMS auditor.</t>
  </si>
  <si>
    <t>3SuL64qH12O188SuvsoAK4</t>
  </si>
  <si>
    <t>3Uvo9WulJ4iJWUxPbN6OPa</t>
  </si>
  <si>
    <t>The completed QMS checklist (including central PHU requirements, where applicable) shall include comments for every QMS requirement and shall be available on-site for review by the CB auditor during the CB audit.</t>
  </si>
  <si>
    <t>EJMp8XufGHvI3sWNahu8t</t>
  </si>
  <si>
    <t>1xXxEYcRHNLp7SWYQv52LK</t>
  </si>
  <si>
    <t>Records of the internal QMS audit, internal audit findings, and follow-up of corrective actions resulting from the internal QMS audit(s) shall be maintained and available.</t>
  </si>
  <si>
    <t>7KNS2PJyvU2exuhhE6qFxk</t>
  </si>
  <si>
    <t>2jTyLAoNQBG631grzHTaj5</t>
  </si>
  <si>
    <t>The same person who initially develops the QMS may undertake the required internal QMS audits. However, the person responsible for the day-to-day ongoing management of the QMS is not allowed to conduct the internal QMS audits.</t>
  </si>
  <si>
    <t>1zeCHIRUVdLxzNWVTg9oyM</t>
  </si>
  <si>
    <t>7BorDgR70DB6gvACPso1VU</t>
  </si>
  <si>
    <t>Internal QMS auditors shall be independent of the area being audited.</t>
  </si>
  <si>
    <t>1R4dcWL3Lz7l3wQt1u9pVv</t>
  </si>
  <si>
    <t>4yHhzzLCpaQ6SY1LK8Qo6o</t>
  </si>
  <si>
    <t>Where the internal QMS auditor does not have the necessary training in food safety and/or good agricultural practices (G.A.P.) but only QMS training/experience, another person with these qualifications (and identified in the QMS) shall form part of the internal audit team to perform the internal PHU audits and the approval of the internal farm audits. Persons without food safety and G.A.P. qualifications cannot perform internal farm audits.</t>
  </si>
  <si>
    <t>2Ryiyi3V7PK92TP2EDOKd4</t>
  </si>
  <si>
    <t>7uwKTxAjIAvsEE60Ty8sz5</t>
  </si>
  <si>
    <t>Internal QMS auditors shall comply with the requirements set in section 8 (GR-Rules for QMS), Minimum qualification requirements for key staff</t>
  </si>
  <si>
    <t>366dv0ZPUsb3LfU83LWnRv</t>
  </si>
  <si>
    <t>7cCxjRC8dN24mDdrOMXotj</t>
  </si>
  <si>
    <t>The GLOBALG.A.P. QMS requirements shall be audited at least annually.</t>
  </si>
  <si>
    <t>2pCYqk5xhWbf7EYxtZNH9a</t>
  </si>
  <si>
    <t>49PckBddFufTaQwHFVcYc2</t>
  </si>
  <si>
    <t>The internal audits (QMS, PHUs, and members/sites) shall be carried out by the internal auditor(s) before the first CB audit and thereafter once per annum.</t>
  </si>
  <si>
    <t>1VkkS37pZI5NNBA7dZavWq</t>
  </si>
  <si>
    <t>pcnhEN5cKc0x90i2vtSz6</t>
  </si>
  <si>
    <t>The applicant shall undertake an internal QMS audit and internal farm audits of all members/sites and PHUs, covering all products and processes under the certification scope, to verify and ensure compliance with the certification requirements.</t>
  </si>
  <si>
    <t>1ABPDv7rdA8HRLCeVSSOoU</t>
  </si>
  <si>
    <t>5DCWsfLxSn0XBBgxrA8zrE</t>
  </si>
  <si>
    <t>If the certificate holder or a producer group member is facing a complaint regarding food safety (i.e., potentially involved in a foodborne outbreak), workers’ well-being, environmental protection, or is involved in a court trial or has been found by a court of law to have infringed a national or international law, and these actions can endanger the reputation and credibility of FoodPLUS GmbH and/or the GLOBALG.A.P. standard, the certificate holder shall inform the CB within 24 hours.</t>
  </si>
  <si>
    <t>1sjYNSfPgvLzeUoltfbbdl</t>
  </si>
  <si>
    <t>5RJ5Ago3d1lxagyB2sdi4j</t>
  </si>
  <si>
    <t>5x3DB3PrNdn8HHZkTM1T8f</t>
  </si>
  <si>
    <t>The procedure shall cover both complaints against the certificate holder and complaints against individual members/sites.</t>
  </si>
  <si>
    <t>1y9cXNXvIHRmb745J2SL8t</t>
  </si>
  <si>
    <t>2ENw16lM79lWf09olE8ccE</t>
  </si>
  <si>
    <t xml:space="preserve">The procedure shall be available to customers as required. </t>
  </si>
  <si>
    <t>523zl6veJ7IRzTPoMLyyaI</t>
  </si>
  <si>
    <t>4yK1YowHChcgDX1EBPZfQs</t>
  </si>
  <si>
    <t>There shall be a documented procedure that describes how complaints are received, registered, identified, investigated, followed up, and reviewed.</t>
  </si>
  <si>
    <t>bDt20NCNJXk6vppvP4rf8</t>
  </si>
  <si>
    <t>ig1daMCxkTdhvuLuV1rbv</t>
  </si>
  <si>
    <t>The applicant shall have a system for effectively managing customer complaints and the relevant part of the complaint system shall be available to the producer group members.</t>
  </si>
  <si>
    <t>2jjxmbLz6sdG6fPqawTBSX</t>
  </si>
  <si>
    <t>4azsGNHu0DIsMo6WE3F83R</t>
  </si>
  <si>
    <t>Records that are kept online or electronically are valid. If a signature is required, this can be a password or electronic signature that ensures the unique reference and authorization of the person signing. If a signature of the responsible person is needed, then this shall be present. The electronic records shall be available during the audits. Backups shall be available at all times.</t>
  </si>
  <si>
    <t>iX5cwfCbucoiOoSsaucW1</t>
  </si>
  <si>
    <t>6cqHYchodcu4mfags7nEfI</t>
  </si>
  <si>
    <t>2auYbvz1dpVyGMhvBaOOZu</t>
  </si>
  <si>
    <t>26JkQQNyScudJOfxsY8EZq</t>
  </si>
  <si>
    <t>Records shall be genuine, legible, stored appropriately, and maintained in suitable condition and shall be accessible for audits as required.</t>
  </si>
  <si>
    <t>6SHBHs3brMai9t5tdODRRe</t>
  </si>
  <si>
    <t>4Um3nN20wpK0FGSZ5abNFJ</t>
  </si>
  <si>
    <t>Records shall be kept for a minimum of two years.</t>
  </si>
  <si>
    <t>LXgoxbh5Yyuu3bLwtwiRQ</t>
  </si>
  <si>
    <t>2eQ6wGBy0sK0WWOYXK58L1</t>
  </si>
  <si>
    <t>There shall be records to demonstrate effective control and implementation of the QMS (including requirements, policies, and procedures of the quality manual and other relevant QMS documentation) and compliance with the requirements of the relevant GLOBALG.A.P. standard.</t>
  </si>
  <si>
    <t>1XarKYdO6hhh6hJwFcS9DV</t>
  </si>
  <si>
    <t>6TarGWCY6lr9kExMKzwvOG</t>
  </si>
  <si>
    <t>There shall be a system in place to ensure that documentation is reviewed and obsolete documents are effectively rescinded after new documents have been issued.</t>
  </si>
  <si>
    <t>4cLbnSmkp5Cb5himLWnflc</t>
  </si>
  <si>
    <t>4AcQFax0n2yc06qCjOi0xT</t>
  </si>
  <si>
    <t>F9YyVY94IJsHr8D57C0E4</t>
  </si>
  <si>
    <t>A copy of all relevant documentation shall be available at any location where the QMS is being controlled.</t>
  </si>
  <si>
    <t>3GnGoxpQiv1sMfTI3fFDMK</t>
  </si>
  <si>
    <t>3iWJ72o99RVNraoP8fd4KD</t>
  </si>
  <si>
    <t>Any changes in these documents shall be reviewed and approved by authorized staff prior to their distribution. Wherever possible, an explanation of the reason and nature of the changes shall be given.</t>
  </si>
  <si>
    <t>41KR49uu6JZk6pzFTgVpj9</t>
  </si>
  <si>
    <t>Da7Ij5kAcKzKNojDEKdgS</t>
  </si>
  <si>
    <t>All controlled documents shall be identified with an issue number, issue/review date, and appropriate page numbers.</t>
  </si>
  <si>
    <t>47amInkJy9GQmKEWSyVHdV</t>
  </si>
  <si>
    <t>73FgGPiYoxjan5hqn46h5W</t>
  </si>
  <si>
    <t>All documentation shall be reviewed and approved by authorized staff before issue and distribution.</t>
  </si>
  <si>
    <t>62FeT74TAKLtc83FdClhmD</t>
  </si>
  <si>
    <t>53wkQg6u4cdbnJT0RKpjFQ</t>
  </si>
  <si>
    <t>There shall be a written procedure defining the control of documents.</t>
  </si>
  <si>
    <t>7MnNqdcfapT8cK9RmjXhJ</t>
  </si>
  <si>
    <t>5OOJJHRTNQ0aWfgTMmPXFe</t>
  </si>
  <si>
    <t>The contents of the quality manual shall be reviewed periodically to ensure that it continues to meet the requirements of the relevant GLOBALG.A.P. standard and those internal requirements defined by the QMS. Any relevant modifications of the applicable GLOBALG.A.P. standard or published normative and obligatory documents that come into force shall be incorporated into the quality manual within the period given by the GLOBALG.A.P. Secretariat.</t>
  </si>
  <si>
    <t>1Cdo7siDY9b1YcxOO510co</t>
  </si>
  <si>
    <t>37huzGlp03XOPcr9jlhh5W</t>
  </si>
  <si>
    <t>Relevant documentation shall be available to assigned staff and registered producer group members.</t>
  </si>
  <si>
    <t>3Ar1U8szvT46ym4VLoXkAH</t>
  </si>
  <si>
    <t>2DyLn2PKzrBBm9YbOTK8V</t>
  </si>
  <si>
    <t>Documentation shall be sufficiently detailed to demonstrate compliance with the requirements of the relevant GLOBALG.A.P. standard.</t>
  </si>
  <si>
    <t>1ORTlqp1ct4yyBWUvsbctA</t>
  </si>
  <si>
    <t>2wt4mziB6sq0EU3pk3MiWt</t>
  </si>
  <si>
    <t>All documentation relevant to the operation of the QMS for GLOBALG.A.P. compliance shall be adequately controlled. This documentation shall include, but is not limited to:
(i)	The quality manual
(ii)	GLOBALG.A.P. operating procedures
(iii)	Work instructions and policies
(iv)	Recording forms
(v)	Relevant external standards (e.g., the current GLOBALG.A.P. normative documents)</t>
  </si>
  <si>
    <t>D0NKDq7ifgDvlK3SPN84g</t>
  </si>
  <si>
    <t>486aqMTmpxue7ne8TBwIKa</t>
  </si>
  <si>
    <t>Systems shall be in place to demonstrate that key staff are informed and aware of developments and legislative changes relevant to compliance with the relevant GLOBALG.A.P. standard. Evidence of induction and annual refreshment trainings for key staff as defined above shall be available, including regulatory compliance if applicable.</t>
  </si>
  <si>
    <t>3teX4BYt2AW8sJqpMJrRZD</t>
  </si>
  <si>
    <t>1BZRMD4dae6RuHe1e220IE</t>
  </si>
  <si>
    <t>52u9Qneo0eVLWEUbi8n7x8</t>
  </si>
  <si>
    <t>5XbEwIq7KHk6Qwv964AvGq</t>
  </si>
  <si>
    <t>If there is more than one internal QMS or internal farm auditor, they shall undergo training and evaluation to ensure consistency (calibration) in their approach and interpretation of the relevant GLOBALG.A.P. standard (e.g., by documented internal witness audits).</t>
  </si>
  <si>
    <t>2DjOoXVbyFLeDFiB5UJhiq</t>
  </si>
  <si>
    <t>hX5E4jJBpKc61k51CTEh8</t>
  </si>
  <si>
    <t>To demonstrate competence, records of qualifications and training shall be maintained for all key staff (managers, internal auditors, etc.) involved in compliance with GLOBALG.A.P. requirements.</t>
  </si>
  <si>
    <t>3K8hyh8AqvOi66AJUhohUf</t>
  </si>
  <si>
    <t>4jBPlPqafpF1LkbZ03yDi6</t>
  </si>
  <si>
    <t>The management shall ensure that all staff with responsibility for compliance with the relevant GLOBALG.A.P. standard are adequately trained and meet the defined competency requirements:
(i)	The internal QMS auditor(s) and the internal farm auditors shall be independent from the members/sites.
(ii)	The competence of internal QMS auditor(s), the internal farm auditor(s), and the QMS manager(s) shall be checked by management and reviewed by the CB according to section 8, Minimum qualification requirements for key staff.
(iii)	Technical advisors to the members/sites shall meet the requirements described in the applicable P&amp;Cs of the relevant GLOBALG.A.P. standard based on the advice provided (e.g., plant protection product advisors, veterinary services).</t>
  </si>
  <si>
    <t>19Qr6Lrsp54s0u2lhCdgep</t>
  </si>
  <si>
    <t>4fwPwrvz6UXbbYFLCh3Mei</t>
  </si>
  <si>
    <t>The competency requirements, training, and qualifications for key staff (those mentioned in section 4.2.1 (GR-Rules for QMS), but also any other identified personnel) shall be defined and documented. These qualification requirements also apply to external consultants.</t>
  </si>
  <si>
    <t>5cVyGJMurwZcCpED9lVEAy</t>
  </si>
  <si>
    <t>3FiICM08CQPJMlmnCbg1sy</t>
  </si>
  <si>
    <t>The management shall give internal QMS auditors and internal farm auditors sufficient authority to make independent and technically justified decisions during the internal audits.</t>
  </si>
  <si>
    <t>6gNXFot9bj2qIYf6UMlESC</t>
  </si>
  <si>
    <t>7ChHLXaIfn7BNLtqJ3MdIE</t>
  </si>
  <si>
    <t>1WcfXPMNRl2f58mPZPQyJz</t>
  </si>
  <si>
    <t>The organizational structure shall be documented and shall include within the QMS structure individuals responsible for and capable of:
(i)	Managing the QMS (QMS manager(s))
(ii)	Conducting the internal QMS audit and verifying the internal farm audits (by internal QMS auditor(s))
(iii)	Conducting for each member/site an annual internal farm audit (by internal farm auditor(s))
(iv)	Training the internal auditors and the producers
(v)	Providing technical advice to the producer group (voluntary)</t>
  </si>
  <si>
    <t>21WNR46MM2QyusJ1NuWxfH</t>
  </si>
  <si>
    <t>6QYpluoG9NbInAmRPsPmJi</t>
  </si>
  <si>
    <t>Sufficient and appropriate resources (technical capacity and suitably trained management) shall be available to effectively ensure that the requirements of the relevant GLOBALG.A.P. standard are met at all registered members/sites.</t>
  </si>
  <si>
    <t>4IrxmNoCkOxlWCuEECsrbi</t>
  </si>
  <si>
    <t>7HtPeVVNMLdXkrqSopI24e</t>
  </si>
  <si>
    <t>The applicant shall have a management structure that enables the appropriate implementation of a QMS across all registered members/sites.</t>
  </si>
  <si>
    <t>6fzQMTS7elvbsZHlOpFytf</t>
  </si>
  <si>
    <t>27FV3crT90uC2sVA2SauG7</t>
  </si>
  <si>
    <t>The QMS shall be robust and ensure that all registered members/sites comply in a uniform manner with the relevant GLOBALG.A.P. standard requirements.</t>
  </si>
  <si>
    <t>1ujrFJy8ak1ObpQB9eQFyD</t>
  </si>
  <si>
    <t>wNYYK5NrkPkxRQ752BUCy</t>
  </si>
  <si>
    <t>The internal register and the list of producers not included in the certification scope are for management purposes within the producer group. Their content need not be disclosed externally, unless it is needed to clarify issues regarding (e.g., the effectiveness of the producer group’s QMS). The internal register and list of producers not included in the certification scope shall be available to the CB during the QMS audit.</t>
  </si>
  <si>
    <t>1NXB83vWchkgtYCMUnCsww</t>
  </si>
  <si>
    <t>65YhqSh0effwCLgSU5PKWi</t>
  </si>
  <si>
    <t>1Rq5B0kAOaYCaO8UWznsAb</t>
  </si>
  <si>
    <t>6UeieCZ93SfdYr0NwzdSwS</t>
  </si>
  <si>
    <t>Those producers who do not apply to be included in the GLOBALG.A.P. producer group certification shall be listed separately and shall not be registered in the GLOBALG.A.P. IT systems (unless they have applied for a benchmarked scheme or any other GLOBALG.A.P. standard).</t>
  </si>
  <si>
    <t>1IPMVLKBu43gGx79PJMksd</t>
  </si>
  <si>
    <t>30hnYI6ZNYvFPZFH79xhXX</t>
  </si>
  <si>
    <t>The register shall contain at least the following information for each producer group member:
(i)	Name of producer group member
(ii)	Name of contact person
(iii)	Full address (physical and postal)
(iv)	Contact data (telephone number and e-mail address)
(v)	Other legal entity ID (VAT number, ID number, etc.), as required in the country of production (see “GLOBALG.A.P. data registration requirements”)
(vi)	Products registered
(vii)	Details of the individual production sites and their location, including products from certified and non-certified production processes
(viii)	Production area and/or quantity for each registered product
(ix)	CB (list of all CBs if a producer makes use of more than one CB, including information regarding for which product or standard each CB is used)
(x)	Producer group member status (internal status as a result of the last internal farm audit: approved, suspended, etc.)
(xi)	Date of last internal farm audit</t>
  </si>
  <si>
    <t>3fhnzL6U8Nzy2Dp8HKVoZE</t>
  </si>
  <si>
    <t>5U5omL8hQJX7UE1jXu9K0X</t>
  </si>
  <si>
    <t>The register shall also contain the information included (i) through (vi) above for all production sites under the responsibility of the producer (owned or rented) that have not been registered for GLOBALG.A.P. certification.</t>
  </si>
  <si>
    <t>6vMdfJ8gSRxB94Qur9PIUJ</t>
  </si>
  <si>
    <t>4kUfP3PtALDbPDKGwMcZi3</t>
  </si>
  <si>
    <t>58BrBLMdae5gr7FgfppgUL</t>
  </si>
  <si>
    <t>The register shall contain at least the following information for each production site:
(i)	Production site identification
(ii)	Production site location
(iii)	Information regarding the relation of the legal entity to the production site (ownership, rental, etc.)
(iv)	Products registered 
(v)	Products not included for registration
(vi)	Production area and/or quantity for each registered product
(vii)	CB (list of all CBs if a producer makes use of more than one CB, including information regarding for which product or standard each CB is used)
(viii)	Production site status (internal status as a result of the last internal farm audit: approved, suspended, etc.)
(ix)	Date of last internal farm audit</t>
  </si>
  <si>
    <t>27ghWDs1zsLKwIYs8bDOBg</t>
  </si>
  <si>
    <t>5lo2wcXBb7LKNTgS6HpyKL</t>
  </si>
  <si>
    <t>After certification has been achieved, the producer group may issue a declaration to its producer group members to indicate that they are indeed producer group members. Producer group members shall be listed in the certificate annex to receive this declaration. The declaration does not replace the certificate and shall not be used in trade or to make a claim of certification. For the minimum requirements for this declaration to be issued, see Annex I Declaration of Group Membership (optional).</t>
  </si>
  <si>
    <t>67jQXmb714JA7JO68yT9WJ</t>
  </si>
  <si>
    <t>O2rer4b7vUTgtvDMuAaHC</t>
  </si>
  <si>
    <t>5KvMTGt7375h8J64zUjtuw</t>
  </si>
  <si>
    <t>An internal register shall be maintained of all members/sites producing in accordance with the relevant GLOBALG.A.P. standard.</t>
  </si>
  <si>
    <t>4etLi3781BJshqTqGaRf2J</t>
  </si>
  <si>
    <t>4zR4HrU6pJwJxVCubm0Hx7</t>
  </si>
  <si>
    <t>All the product handling units (PHUs) shall be identified and registered.</t>
  </si>
  <si>
    <t>ppb9y4rPwbUUBCj5QAkxS</t>
  </si>
  <si>
    <t>4vHGktcXR5yfkvoV9VnwSj</t>
  </si>
  <si>
    <t>4qTryycuYsk42fpgiaj8cl</t>
  </si>
  <si>
    <t>For production sites that are not owned by the legal entity, there shall be a signed document which includes a clear indication that the site owner does not have any responsibility and input or decision-making capacity for the production operations at the rented-out site. There shall also be written contracts in force between each production site owner and the legal entity that include the following elements:
•	Certificate holder name and legal identification
•	Name and legal identification of the production site owner
•	Production site owner’s contact address
•	Details of the individual production sites
•	Signature of both parties’ representatives</t>
  </si>
  <si>
    <t>3zLVbsTG6x7VcgXRaJ8z9z</t>
  </si>
  <si>
    <t>5a2kN2VGhODHGnvf7gDWba</t>
  </si>
  <si>
    <t>All production sites shall be owned or rented and under the direct control of the legal entity.</t>
  </si>
  <si>
    <t>2R9nFAfVcvj0BWqKnHQTjG</t>
  </si>
  <si>
    <t>2V0iIeYwao7PauCWm65Gvr</t>
  </si>
  <si>
    <t>Producer group members are not legal certificate holders. Thus, they shall not market any products under their name with reference to the producer group certificate. All products that are sold without reference to the certificate shall be recorded in the producer group mass balance system.</t>
  </si>
  <si>
    <t>3xDgKt7CA6fhZm7YTtTFG0</t>
  </si>
  <si>
    <t>6i0uS3g3wGKyoXxBMZrfUM</t>
  </si>
  <si>
    <t>4qJRPOUsYLnFJyc6j56z4L</t>
  </si>
  <si>
    <t>The registered producer group members shall be legally responsible for their respective production sites, although they remain subject to the common QMS of the producer group.</t>
  </si>
  <si>
    <t>3GSownwoym84RWU9bxylgZ</t>
  </si>
  <si>
    <t>44IjiLQBNfmNcOoBHNz5o</t>
  </si>
  <si>
    <t>There shall be written contracts in force between each producer group member and the legal entity. The contracts shall include the following elements:
•	Producer group name and legal identification
•	Name and legal identification of the producer group member
•	Producer group member’s contact address
•	Details of the individual production sites, including products from certified and non-certified production processes (contract may refer to the producer group’s internal register for this information)
•	Details of area (contract may refer to the producer group’s internal register for this information)
•	Producer group member’s commitment to comply with the requirements of the relevant GLOBALG.A.P. standard
•	Producer group member’s agreement to comply with the producer group’s documented procedures, policies, and, where provided, technical advice
•	Sanctions that may be applied if GLOBALG.A.P. requirements or any other internal requirements are not being met
•	Signatures of producer group members and producer group representatives</t>
  </si>
  <si>
    <t>6DR3lVLhlIx7uS8XbvPIbN</t>
  </si>
  <si>
    <t>fEBmVXCZ2JMVBTqG4owld</t>
  </si>
  <si>
    <t>If a producer group/multisite producer with QMS joins another producer group, the two QMSs shall merge into one to be managed by one new single legal entity that will be the certificate holder. The certificate holder is legally responsible for all registered production, including placing the product on the market.</t>
  </si>
  <si>
    <t>4vucxRo0LZSSTw9GJs9K5C</t>
  </si>
  <si>
    <t>5WUS51UqtlOzrF2HXDSflD</t>
  </si>
  <si>
    <t>1etxO4tGjBtBCIWg37QHdB</t>
  </si>
  <si>
    <t>Only a legal entity that can be certified under Option 1 can join a producer group for Option 2 certification.</t>
  </si>
  <si>
    <t>1NcaVO3BqWlk14nwmjSjcV</t>
  </si>
  <si>
    <t>2NdI1rLiRYcr89jxeFfSZW</t>
  </si>
  <si>
    <t>A single legal entity can only operate one QMS per country.</t>
  </si>
  <si>
    <t>4t2CsZQAom2YOgdy3kx6TL</t>
  </si>
  <si>
    <t>7mQMOjn55VowvnvFmmnpcc</t>
  </si>
  <si>
    <t>The legal entity shall enter into a contractual relationship with FoodPLUS GmbH by signing the GLOBALG.A.P. sublicense and certification agreement in its latest version (available on the GLOBALG.A.P. website (www.globalgap.org)) with a GLOBALG.A.P. approved CB, or it shall explicitly acknowledge the receipt and the inclusion of the GLOBALG.A.P. sublicense and certification agreement by signing the service contract/agreement with the CB, and the CB shall hand over a copy of the GLOBALG.A.P. sublicense and certification agreement to the QMS management. The GLOBALG.A.P. sublicense and certification agreement shall include all scopes, standards, and add-ons in the QMS certification scope.</t>
  </si>
  <si>
    <t>5hhonNuqAxGVwpcRyeQjiu</t>
  </si>
  <si>
    <t>5cuFrPNqkg6WgTAR9iqwtH</t>
  </si>
  <si>
    <t>The legal entity shall have been granted the legal right to carry out agricultural production and/or trading and be able to legally contract with and represent the producer group members and production sites.</t>
  </si>
  <si>
    <t>3Jv5QM80XYSruHcWpwn9z4</t>
  </si>
  <si>
    <t>3FwBwURLwgi4Tw3YppXkPy</t>
  </si>
  <si>
    <t>There shall be documentation that clearly demonstrates that the applicant is a legal entity.</t>
  </si>
  <si>
    <t>4bbZsKdejLZg2UJLgvoz1</t>
  </si>
  <si>
    <t>6Q0oKkKz3wEDuwkZHa89rf</t>
  </si>
  <si>
    <t>Plant protection products (PPPs) and other treatments are applied appropriately and as recommended on the product label.</t>
  </si>
  <si>
    <t>13inpJKgpRd5JcGMCkrDgu</t>
  </si>
  <si>
    <t>A system shall be in place to ensure that PPPs, including biocontrol agents, are used as authorized for the specific crop and intended purpose (i.e., for the pest, disease, weed, or target of the intervention) and as per label recommendation or official registration body publication.
If the producer uses an off-label PPP, there shall be evidence of official approval for use of that PPP on that crop in that country.
All PPPs shall be correctly and properly labeled.</t>
  </si>
  <si>
    <t>6mrYpZ2GcLZ7AP1RVVry5G</t>
  </si>
  <si>
    <t>aeLabNl3CjngCaQDiZCnP</t>
  </si>
  <si>
    <t>40PyDY0CYG5h5MVPvzMflH</t>
  </si>
  <si>
    <t>3cNVqY9fb0lXdnwXoSOKCZ</t>
  </si>
  <si>
    <t>Only treatments with plant protection products (PPPs) authorized for the country of production are used.</t>
  </si>
  <si>
    <t>2CRFo2pFtfz17d7lw5Bt1d</t>
  </si>
  <si>
    <t>A system shall be in place to ensure that PPPs are used as authorized for the country of production.
Evidence may take the form of reference lists (online acceptable), product labels, or descriptions of prevailing regulations. Where no official registration scheme exists in the country of production, the producer shall refer to the “International Code of Conduct on the Distribution and Use of Pesticides” of the Food and Agriculture Organization (FAO).
Extrapolated PPP use is allowed as per local registration scheme (see guideline).
An up-to-date documented list that takes into account any change in local and national legislation for biocides, waxes, and postharvest PPPs shall be available for commercial brand products (including any active ingredient compositions) used.</t>
  </si>
  <si>
    <t>3dqCeJZWwnWI0C8lBuIEVI</t>
  </si>
  <si>
    <t>708NPwgnD0jWBOOPvZhuFr</t>
  </si>
  <si>
    <t>Plant protection product (PPP) storage does not pose a risk to workers or create opportunities for cross contamination.</t>
  </si>
  <si>
    <t>5K1766dX1IYp55fGdjN1lK</t>
  </si>
  <si>
    <t>The PPPs and postharvest treatment storage shall pose no risk to workers nor risk of cross contamination.
Liquids shall never be stored above powders or granular formulations.</t>
  </si>
  <si>
    <t>oOfpsr1EZQ6CxCOIvBlFe</t>
  </si>
  <si>
    <t>7FzFPUI62I8icT9zFiqYBn</t>
  </si>
  <si>
    <t>5dJDBgFnnWPbH5xhgL3pwF</t>
  </si>
  <si>
    <t>qgnV3kt6KQdFA5hyyPj3b</t>
  </si>
  <si>
    <t>Plant protection products (PPPs), biocontrol substances, and any other treatment products are stored in a manner that ensures the associated risks are managed.</t>
  </si>
  <si>
    <t>4YNdft4Gs9FpvCNYyRDUtI</t>
  </si>
  <si>
    <t>The PPP storage shall:
- Comply with all the appropriate current national, regional, and local legislation and regulations
- Be located away from production areas, packaging storage areas, living areas, and harvested crops to prevent cross contamination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(e.g., buckets, water supply point, etc.), which shall be kept clean for the safe and efficient handling of all PPPs that can be applied (This last also applies to the filling/mixing area, if this is different.)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t>
  </si>
  <si>
    <t>VkP5DgF21Iuf5VlcVB3Xe</t>
  </si>
  <si>
    <t>6mcPz7oiGiYrYac6mw0PKv</t>
  </si>
  <si>
    <t>Records of plant protection product (PPP) applications are kept.</t>
  </si>
  <si>
    <t>6pJffTH1eFI1DiieOpjOtM</t>
  </si>
  <si>
    <t>Records shall be kept for all applications of PPPs, biocontrol agents, and postharvest treatments and shall specify the following:
- Crop and/or variety treated
- Application location (geographical area, the name or reference of the farm, and the field, orchard, greenhouse, or facility where the crop is located)
- Exact dates (day/month/year) from start to end (The producer need not record end times, but shall always record end dates. By doing so, it shall be considered that reentry intervals are calculated using the start of the next calendar day.)
- Registered trade name and active ingredient or beneficial organism with scientific name 
- Preharvest interval per the product label or, if not on the label, as stated by an official source
- Amount of product applied (weight or volume) and concentration or rate
- Type of machinery or application equipment used (e.g., backpack sprayer, aerial application, chemigation, etc.)
- Reason for application (i.e., target pest, disease, weed, or condition)
- Full name of the applicator (person applying)
- Full name of the person technically responsible for decision-making and authorization of treatment applications (if single individual authorizes all applications, person’s details need be recorded only once)</t>
  </si>
  <si>
    <t>7te0V5sEO4j2gdaCHhqwRe</t>
  </si>
  <si>
    <t>5XJCXMn8c4SghFsNqOtXk0</t>
  </si>
  <si>
    <t>2kjqXrL9q4kK0QoywvTUHI</t>
  </si>
  <si>
    <t>Suitable changing facilities are available where necessary.</t>
  </si>
  <si>
    <t>1cZpp3dVzuW2usrRGIMpJd</t>
  </si>
  <si>
    <t>The changing facilities (in line with local conditions) shall be used to change clothing and protective outer garments as required. Changing facilities may not be needed if personal protective equipment (PPE) is applied over existing clothing.</t>
  </si>
  <si>
    <t>2apQYV4sVGueZxb722p882</t>
  </si>
  <si>
    <t>22v7nnkQpO82gWNsHA3e6i</t>
  </si>
  <si>
    <t>23SENaZEPlLGhYShc4rvqf</t>
  </si>
  <si>
    <t>3eUC55MeR7j4tJb4uAMWfa</t>
  </si>
  <si>
    <t>Individuals responsible for technical decision-making on inputs can demonstrate competency.</t>
  </si>
  <si>
    <t>1IanT925sFCMf9QHkGcCRl</t>
  </si>
  <si>
    <t>Individuals responsible for technical decisions regarding treatments (e.g., quantity and type of fertilizer, plant protection products, organic and inorganic and postharvest applications) shall demonstrate competency in such topics.
If the individual responsible for technical decisions is the producer, a designated worker, or a technical expert, their experience shall be complemented by current technical knowledge (e.g., access to technical literature, specific training attendance, active pesticide applicator license, etc.).
If the individual responsible for technical decisions is an external qualified adviser, technical competence shall be demonstrated by official qualifications or specific training attendance certificates.</t>
  </si>
  <si>
    <t>2RFsPSHa2XlX0JHYiJO2Wc</t>
  </si>
  <si>
    <t>3yUDOjLjm9ClXNApEpBuBe</t>
  </si>
  <si>
    <t>5zbacuFfA2753L3oc4d47N</t>
  </si>
  <si>
    <t>All forklifts and other driven transport trolleys are clean and well maintained and of a suitable type to avoid contamination through emissions.</t>
  </si>
  <si>
    <t>7wdZHoPX7DNLzu19Ux4AHl</t>
  </si>
  <si>
    <t>Internal transport should be maintained so as to avoid product contamination, with special attention to fume emissions. Forklifts and other driven transport trolleys should be electric or gas-driven.</t>
  </si>
  <si>
    <t>3h3x9CFhwi5CfLaTiL0cuk</t>
  </si>
  <si>
    <t>4UI39RIn6YI8gQZpGRKexG</t>
  </si>
  <si>
    <t>1PQLyFfvT8HcHlv1U36FDF</t>
  </si>
  <si>
    <t>3cgQG49eXFAirl8sZLCd8z</t>
  </si>
  <si>
    <t>Procedures are in place to manage and handle non-conforming products.</t>
  </si>
  <si>
    <t>6LrmeX3rOktnN8piuU2dra</t>
  </si>
  <si>
    <t>Documented procedures, including a hold-and-release process, shall be in place to prevent unintended use or delivery of non-conforming products.
Products may be considered non-conforming because of food safety issues, quality issues, maximum residue limit exceedance(s), cross contamination issues, etc.
Non-conforming products shall be identified during production and handling. Non-conforming products shall be segregated, appropriately handled, and potentially redirected to a suitable end use (e.g., processing, animal feed). If not redirected, the products shall be disposed of appropriately.
Products that pose a risk to food safety shall not be harvested or shall be discarded. Discarded products and waste materials shall be stored in clearly designated areas to avoid contamination of products. Signs shall be used to identify waste products, where appropriate. These areas shall be routinely cleaned and/or disinfected according to the cleaning schedule.</t>
  </si>
  <si>
    <t>1LqxqbMnYmX3O47nTDkHLF</t>
  </si>
  <si>
    <t>3ThIEHcgptXUZC1eU6PIiA</t>
  </si>
  <si>
    <t>5i9Cq01YzyjncTy29p2Nc</t>
  </si>
  <si>
    <t>An inventory is in place to manage stock on site.</t>
  </si>
  <si>
    <t>0fWzCJamQgsDCyhdfULx1</t>
  </si>
  <si>
    <t>A stock inventory shall ensure that materials and products do not pose a risk to food safety and that those with limited shelf lives are used in the correct order. The inventories shall consider purchased materials (e.g., plant protection products (PPPs), ammonium fertilizer) and apply to both pre- and postharvest activities (e.g., chlorine tablets). Items considered to be stock may include cleaning agents, PPPs, and incoming and outgoing raw product.
Monthly updates are not required, but a calculation of inventory shall occur within a month of any use or purchase. In months when there is no stock movement, there is no need to update the inventory. Where products are distributed by a central function, the records may be held by the quality management system (QMS).</t>
  </si>
  <si>
    <t>6PzSKiJw1bRFye5uX49taK</t>
  </si>
  <si>
    <t>32d27JK4ndCtdPt17Jn3T</t>
  </si>
  <si>
    <t>5oIOrpK7VM3XsU8rfyXOrb</t>
  </si>
  <si>
    <t>Specifications for materials and services that are relevant to food safety are available.</t>
  </si>
  <si>
    <t>7k3gviM0HgvGySIcPa9WAb</t>
  </si>
  <si>
    <t>Specifications supporting the implementation of the standard and customer compliance shall be available.
Specifications shall be reviewed annually or when changes occur, whichever is sooner.
These changes may include the following, where relevant:
- Supplier specifications for packaging (where applicable)
- Allowable and acceptable licenses or qualifications for service providers (e.g., pest control contractors, laboratory services)
- Descriptions of customer requirements
- Defined specifications for raw materials
Descriptions of how alternate suppliers will be evaluated in the event of emergency or supply chain disruptions shall also be available.</t>
  </si>
  <si>
    <t>2yao6QMFg6n8laqX5uBD5b</t>
  </si>
  <si>
    <t>4P7E9C0IVKftcVdaw4gPdn</t>
  </si>
  <si>
    <t>Laboratory testing occurs in a manner consistent with industry requirements.</t>
  </si>
  <si>
    <t>4ZQxrjOPjfnaTCPlFn5Z3</t>
  </si>
  <si>
    <t>There shall be documented evidence that laboratories used to analyze parameters impacting food safety are operating in accordance with the requirements of ISO/IEC 17025. In countries, regions, or situations where a laboratory with current ISO/IEC certification is not available, alternative national/regional lab verifications may be presented. In countries and regions with laboratories operating in accordance with ISO/IEC 17025, such laboratories shall be used for analysis required by the standard and supporting risk assessments
Analysis shall include water quality, plant protection product residues, environmental monitoring samples, and microbial, chemical, and physical contamination, as well as all other applicable tests. The laboratories shall show evidence of participation in proficiency tests or applicable certifications (e.g., the proficiency testing program provider FAPAS®).</t>
  </si>
  <si>
    <t>31r3O7m6YdmvyCuOWIOMh6</t>
  </si>
  <si>
    <t>32OiJEyxND30XigkQSU5nB</t>
  </si>
  <si>
    <t>6gmqamU34WBQf537wUGjY0</t>
  </si>
  <si>
    <t>Where the operation handles or stores allergens, the operation has a documented allergen management program.</t>
  </si>
  <si>
    <t>56y2pS0iosNrQjtngqUnqC</t>
  </si>
  <si>
    <t>The allergen management program shall list the allergens in use, stored, or handled by workers at the site specific to prevailing regulations. Where applicable, procedures shall address identification and segregation of allergens during storage, handling, loading, and shipping as based on a risk assessment conducted by the operation. All products intentionally or potentially containing allergenic materials shall be labeled according to the allergen labeling regulations in the country of production and the country of destination.</t>
  </si>
  <si>
    <t>3BmiRfV14Y9UArHysfO3zs</t>
  </si>
  <si>
    <t>PZK4Gn2DrhCyaDP5WzH4Z</t>
  </si>
  <si>
    <t>5KY6hi3SNEv3HVdZvmSusd</t>
  </si>
  <si>
    <t>The farm has a documented hygiene risk assessment.</t>
  </si>
  <si>
    <t>eTOcmrUcjr5MXNUCBMQNh</t>
  </si>
  <si>
    <t>A documented hygiene risk assessment covering production, harvesting, and handling, as applicable, shall cover:
- Physical, chemical, and microbiological contaminants, spillage of bodily fluids (e.g., vomiting, bleeding), and human transmissible diseases that are associated with the applicable products and processes
- Workers, personal effects, equipment, clothing, packaging material, transport, vehicles, and product storage (including short-term storage at the farm)
- The production environment, including design and layout for prevention of cross contamination and support of food safety</t>
  </si>
  <si>
    <t>1gpvHRL3jcuK0YTVBxeDJK</t>
  </si>
  <si>
    <t>3IWq02HKOxoHgkSdZiyaSE</t>
  </si>
  <si>
    <t>1hA4cT7jWi9wlsxVCH1kzb</t>
  </si>
  <si>
    <t>Smoking, eating, chewing, and drinking are confined to designated areas.</t>
  </si>
  <si>
    <t>01vw38LWVr5LiJx72w8gXp</t>
  </si>
  <si>
    <t>In order to prevent contamination of products, smoking, eating, chewing, and drinking shall be confined to designated areas and not be permitted in product handling or storage areas, unless indicated otherwise by the hygiene risk assessment. Drinking water is the exception.</t>
  </si>
  <si>
    <t>eHrBDPtfyKPEyydZkZ3ch</t>
  </si>
  <si>
    <t>4KCLpfkmg2Jhr6PCpGqBpu</t>
  </si>
  <si>
    <t>Documented hygiene procedures are in place to minimize food safety risks.</t>
  </si>
  <si>
    <t>1bjDAQAO0tSL87F1oYzG0Z</t>
  </si>
  <si>
    <t>Hygiene procedures shall be aligned with the risk assessment and include applicable harvest and postharvest activities. Pictograms or signs in the predominant workforce language shall describe the appropriate hygiene measures for workers, visitors, and subcontractors.
When protective equipment and clothing (e.g., smocks, aprons, sleeves, gloves, footwear) are required, they shall be provided by the employer and cleaned, maintained, and stored in a way that minimizes food safety risks.
Hands shall be washed whenever they may be a source of contamination, including prior to the start of work and after using the toilet.
The hygiene procedures shall address contamination of product with bodily fluids, reporting requirements for sick people (e.g., vomiting, jaundice, diarrhea), restricting ill persons’ contact with products, and a return-to-work policy. Skin cuts shall be covered and gloves used, as appropriate.
Visual evidence shall show that no violations of the hygiene procedures occur.</t>
  </si>
  <si>
    <t>4Nc9nru2SzM0uTXBXgIOFv</t>
  </si>
  <si>
    <t>1i4DsVfRz9VZgNHn7EiEPy</t>
  </si>
  <si>
    <t>All persons working on the farm have received hygiene training.</t>
  </si>
  <si>
    <t>3sC8JSEvwNadGTAhUT5JIf</t>
  </si>
  <si>
    <t>Basic training on hygiene shall:
- Be provided annually to all workers, including owners and managers that are working on the farm
- Be provided to all new workers
- Cover all necessary instructions
- Be given in a format, either written or verbal, that ensures understanding (may only be in verbal and pictorial form without written explanatory content, where necessary)
- Specifically include training on hygiene procedures for harvesting and product handling activities, where applicable</t>
  </si>
  <si>
    <t>w2x9vMeTyRbMwGNvRhl2X</t>
  </si>
  <si>
    <t>1ZyfgOmwxaRiR7S4R7fDx4</t>
  </si>
  <si>
    <t>Clean toilets are provided for workers, visitors, and subcontractors in the vicinity of their work.</t>
  </si>
  <si>
    <t>3V8S3Zp473TpC8t9KgGKxq</t>
  </si>
  <si>
    <t>Toilets provided for production and handling activities (including stationary or mobile toilets) shall be:
- Designed and located so as to minimize the potential risk for product contamination
- Constructed of material that is easy to clean and maintain (also applies to pit latrines)
- Allow for direct accessibility for servicing
- Located in reasonable proximity to the place of work, i.e., accessible on foot or by a readily available mode of transportation
If production and/or handling takes place in a facility, the doors of toilets shall not open directly onto the production and/or product handling area, unless the door is self-closing. Toilets shall be appropriately cleaned, maintained, and stocked. Facilities shall also be available to visitors, where applicable.</t>
  </si>
  <si>
    <t>1dAfqdz6vInn6LNy7Nw1x7</t>
  </si>
  <si>
    <t>7K3MRY44lnOFUL5cGdaJO4</t>
  </si>
  <si>
    <t>Handwashing facilities are available for all workers, visitors, and subcontractors who come into direct contact with products.</t>
  </si>
  <si>
    <t>2RP7Y435eAH6UnT2ZJ8wRP</t>
  </si>
  <si>
    <t>Handwashing facilities shall be accessible and maintained in a clean and sanitary condition to allow workers to clean their hands any time their hands may be a source of contamination.
The facilities shall be situated as near as possible to the toilets without posing a risk of cross contamination.
All handwashing facilities shall be equipped with nonperfumed hand soap and means of drying hands. Single use towels shall be used where possible. Towels shall not pose a cross contamination risk. Air towels and forced-air hand dryers are permitted.
The water used for handwashing shall be analyzed, and risks associated with water quality assessed. The water used shall meet the microbial standard for drinking water at all times. If handwashing water does not meet the microbial drinking water standard, a sanitizer (e.g., alcohol-based gel) shall be used after washing hands. The use of only hand sanitizer to clean hands before coming into contact with products is not permitted.</t>
  </si>
  <si>
    <t>5hlR4vlVGYfqUJv7rvjk1w</t>
  </si>
  <si>
    <t>qxgyk8NvXzQ13Kj1KENy4</t>
  </si>
  <si>
    <t>There is a risk assessment to assess food safety risks for pre- and postharvest water used.</t>
  </si>
  <si>
    <t>xtkXOff4S4IYGY9lHgB4s</t>
  </si>
  <si>
    <t>There shall be a documented risk assessment for water used for indoor and outdoor production and postharvest activities. The assessment shall cover, at minimum:
- Identification of water sources by means of maps, photographs, drawings (hand drawings are acceptable), or other depictions to identify the location of water source(s), permanent fixtures, and the flow of the water system (including holding systems, reservoirs, or any water captured for reuse), the depiction shall be linked with site maps and an on-farm reference system
- Historical analysis results, if applicable
- The timing of water use (e.g., crop growth stage, postharvest)
- The risk of physical, chemical, and microbial contamination 
- Methods to address risk associated with water delivery mechanisms, mitigating the risk of cross contamination
- The contact of water with the crop
- The characteristics of the crop and the growth stage or handling
- The quality of the water used for fertilizer, plant protection product, or postharvest applications
- Measures taken to mitigate contamination risk, where appropriate (e.g., preventing human and livestock intrusion with fencing)
- Acceptable thresholds for water quality
- Impact on food safety and fit-for-purpose
- A minimum requirement of one analysis per season or certification cycle for water used in postharvest activities that comes in contact with the product, the sample to be taken as near the point of application as possible (minimum of one analysis required even when using municipal water sources).
The risk assessment shall be reviewed annually and whenever risks change due to operational changes.</t>
  </si>
  <si>
    <t>696jSQYmLVDJoD3UnofwTY</t>
  </si>
  <si>
    <t>4YYEAFlKQL7dZttPmpxB2F</t>
  </si>
  <si>
    <t>5D8v1HRYfYjneVWAaulZqc</t>
  </si>
  <si>
    <t>5WqQhUGztSt9fSCF4ivakw</t>
  </si>
  <si>
    <t>Water is analyzed for food safety, in accordance with the risk assessment.</t>
  </si>
  <si>
    <t>7igt0PcIEa4vNmIoI6NEvV</t>
  </si>
  <si>
    <t>Water shall be analyzed at a frequency consistent with the risk assessment and current sector-specific standards or relevant regulations. Water analysis shall be part of the water management plan and completed at least once per year, or more frequently if required by the risk assessment (e.g., in controlled environment agriculture (CEA) production).
A minimum of one analysis per season or certification cycle shall be required on water that comes into contact with products during postharvest processing, with samples taken as near the point of application as possible. A minimum of one analysis shall be required even when using municipal water sources.
The water analysis shall reflect the nature and extent of the water system, the scope of production (type of product, applications, harvesting, handling, water sources, etc.). Where different water sources are used, they shall each be sampled. 
Samples shall be taken from locations that are representative of the water source, usually as close to the point of application as possible.
Analysis shall be performed during the time of water use on products and during the period of highest risk.
There shall be a documented procedure for water analysis, including:
- Frequency of sampling
- Person responsible for sampling
- Method of sample collection
- Laboratory analyzing the samples
- Location sampled
Records of all analysis shall be maintained.</t>
  </si>
  <si>
    <t>253gbk0kdnSSFyQX6iFKWy</t>
  </si>
  <si>
    <t>pWdwGloUfLIR1hDp5g6PY</t>
  </si>
  <si>
    <t>5iCSiRpigC3p5XlFXEKtfk</t>
  </si>
  <si>
    <t>Water that comes into contact with products during harvest and postharvest meets the microbial standard for drinking water.</t>
  </si>
  <si>
    <t>7LfXHI3r8icjTIA0RFiYU</t>
  </si>
  <si>
    <t>Water (including ice) used during harvest and postharvest activities (e.g., cooling, transport, and washing) shall meet the microbial standards for drinking water and shall be handled so as to prevent product contamination.
The only exception are flood-harvested cranberry fields, where analysis shall confirm that the water is not a source of microbial contamination for the product.</t>
  </si>
  <si>
    <t>1JC40FtNqVbp8WoxTFygde</t>
  </si>
  <si>
    <t>V6DQSG0vNZC9zhUldHRRm</t>
  </si>
  <si>
    <t>Treated water used during harvest or postharvest is monitored appropriately.</t>
  </si>
  <si>
    <t>6FbOIZoJBh9ybNzdV6seU4</t>
  </si>
  <si>
    <t>Treated water (e.g., antimicrobial water additives, ozone, etc.) used during harvest and postharvest activities (e.g., cooling) shall adhere to a documented monitoring system for the treatment process and routine verification of acceptable parameters. Monitoring shall be executed at a frequency established according to a risk assessment. The values measured during monitoring shall be compared to the established allowable parameters. Corrective actions shall be taken for analysis results outside of the allowable thresholds.</t>
  </si>
  <si>
    <t>16Av8HVNPoCgoz7JtjH8Sx</t>
  </si>
  <si>
    <t>6JdhXvhxlsekyA6Do1Hz1F</t>
  </si>
  <si>
    <t>Recirculated water used during production, harvest, and postharvest is changed or replenished at an appropriate frequency.</t>
  </si>
  <si>
    <t>4RMNo3lMTQsd80RDmR6B1L</t>
  </si>
  <si>
    <t>If water used during production, harvest, and postharvest activities is recirculated, an appropriate frequency for changing the water shall have been established based on applicable parameters (e.g., pH, efficacy of antimicrobial water additives, turbidity, visual evaluation).
“N/A” if recirculated water is not used.</t>
  </si>
  <si>
    <t>7hOTPldse8gJRQ2v6uOO9x</t>
  </si>
  <si>
    <t>74eqP00a18kcAP9vY1Gjwf</t>
  </si>
  <si>
    <t>A risk-based microbial environmental monitoring program is in place for product handling areas.</t>
  </si>
  <si>
    <t>1sgF6zdPLKojAVWXZ5g1mB</t>
  </si>
  <si>
    <t>Where postharvest activities are included in an operation, there shall be a risk-based microbial environmental monitoring program in place for the product handling areas. The program shall allow for assessment of effectiveness of cleaning procedures and identify sources of potential contamination (e.g., in water, on surfaces). The risk assessment shall determine the areas of possible contamination (e.g., high traffic or difficult-to-clean locations).
Controlled environment agriculture (CEA) with environmental monitoring programs shall show documentation for applicable production activities and not be limited to product handling.</t>
  </si>
  <si>
    <t>6SSbkfthK0LYaxbv5b14GB</t>
  </si>
  <si>
    <t>1vk62VlZg3Zq6bcgLfSxGJ</t>
  </si>
  <si>
    <t>lexOcDEw5oGsJLmfei3Xg</t>
  </si>
  <si>
    <t>2KjDdMXpsNwRyljUsmaAEH</t>
  </si>
  <si>
    <t>A pest management plan is in place and implemented.</t>
  </si>
  <si>
    <t>B98GYguSgyevesBZ4KQZ3</t>
  </si>
  <si>
    <t>A pest management plan for monitoring and control of pests in the packing and storage areas shall be in place.
There shall be visual evidence that the pest monitoring and correcting processes are effective.</t>
  </si>
  <si>
    <t>1OZTzJWvKeCm4lQLj2de5o</t>
  </si>
  <si>
    <t>4KiAS3Bj2bWvWudrKfQeV5</t>
  </si>
  <si>
    <t>53XFoKAPf6LCkQ9DPX66v6</t>
  </si>
  <si>
    <t>Final product labeling is appropriate.</t>
  </si>
  <si>
    <t>5lKgli7BOk5ruTNgzGgxOO</t>
  </si>
  <si>
    <t>Where final product packing is included in the scope of certification, product labeling shall be done according to applicable requirements in the country of intended sale and any customer specifications.
Packaging may be provided by the customer, indicating compliance with customer specifications.</t>
  </si>
  <si>
    <t>6v0SS1OCIEL11DaUsdV8qY</t>
  </si>
  <si>
    <t>5R8KVBcIttnu0XWYX32GfI</t>
  </si>
  <si>
    <t>4mzBZ5lZnQkyoWFs8krabw</t>
  </si>
  <si>
    <t>Controlled storage conditions are maintained.</t>
  </si>
  <si>
    <t>2TCR1TFBF0dQvqA3IB05MJ</t>
  </si>
  <si>
    <t>Temperature, humidity (where relevant), and atmosphere-controlled storage areas shall be monitored and maintained. Records of monitoring shall be kept.</t>
  </si>
  <si>
    <t>5RnRCz8ee4Zl9QUgeRKTHd</t>
  </si>
  <si>
    <t>1nmjX0eVRR8MGmNwWa2JRg</t>
  </si>
  <si>
    <t>3w4nd59PrvdbBYIut3dXUf</t>
  </si>
  <si>
    <t>A system is in place for handling foreign material contamination.</t>
  </si>
  <si>
    <t>6Bh8OPEuWkIf222rvoZVnC</t>
  </si>
  <si>
    <t>A system for handling foreign material contamination, including glass and hard plastic breakages (e.g., in greenhouses, produce handling, preparation and storage areas) shall be in place.</t>
  </si>
  <si>
    <t>7h4leQtnNFBbHHWbgN8lXM</t>
  </si>
  <si>
    <t>17A0TWTezVDi28Glayo9lo</t>
  </si>
  <si>
    <t>3GYD5AfACoMcapCqIJaEbW</t>
  </si>
  <si>
    <t>Systems are in place to ensure that foreign materials do not contaminate products.</t>
  </si>
  <si>
    <t>6SpnTZNadoabwbpdAWXjAb</t>
  </si>
  <si>
    <t>Systems shall be in place to ensure that foreign materials, including insects, stones, debris, glass, and hard plastic, do not contaminate products.
Glass, hard plastic, and similar materials (e.g., light bulbs, fixtures) suspended above products or used for product handling shall be of a safety design or protected/shielded.</t>
  </si>
  <si>
    <t>5mPXfcMYhxhtowbRri3IQe</t>
  </si>
  <si>
    <t>4TaEOi13PA5NzzHObNPjhP</t>
  </si>
  <si>
    <t>Cleaning equipment, agents, lubricants, etc. are stored and used to prevent chemical contamination of products and are approved for application in the food industry.</t>
  </si>
  <si>
    <t>55ZFSiFdF6GvPJZKhfFjDj</t>
  </si>
  <si>
    <t>To avoid chemical contamination of products, cleaning equipment, agents, lubricants, etc. shall be kept in a designated secure area, away from products.
Documented evidence (e.g., specific label mention or technical data sheet) shall exist authorizing use for the food industry of all cleaning agents, lubricants, etc. that may come into contact with products.</t>
  </si>
  <si>
    <t>Cewd3FqcwBMtVtTDK4h9s</t>
  </si>
  <si>
    <t>2O2RBDm2SCvPwdrmT1rH0G</t>
  </si>
  <si>
    <t>6K2AKsZdfsOdekTRF5nsQD</t>
  </si>
  <si>
    <t>Packaging materials are appropriate for use and stored under conditions that prevent contamination.</t>
  </si>
  <si>
    <t>1uRinBSosYFCTWv4uBg2j3</t>
  </si>
  <si>
    <t>Packaging materials (including reusable crates) shall be appropriate for their intended use and stored under conditions that protect the materials from contamination and deterioration. Packaging may be stored outside, providing risks of contamination have been addressed (e.g., packaging sealed in plastic covers).</t>
  </si>
  <si>
    <t>2dICe16UyjeiIXsewSiZ0F</t>
  </si>
  <si>
    <t>68fmjo3gU1AMf7WJNKw3bp</t>
  </si>
  <si>
    <t>Vehicles and equipment used for loading, transport, or storage of harvested products are cleaned, maintained, and appropriate for use.</t>
  </si>
  <si>
    <t>3FLPJqlR4cNgfxnVAHRjdK</t>
  </si>
  <si>
    <t>Vehicles and equipment used for loading, transport, or storage of harvested products shall be cleaned and maintained and stored to prevent product contamination (e.g., animal manure, fuel spills).
Vehicles and equipment shall be suitable for the intended purpose.</t>
  </si>
  <si>
    <t>64cWD91pr0geaTi2ASvLb</t>
  </si>
  <si>
    <t>6IrNZKz3qOVDHkDwPYiiRP</t>
  </si>
  <si>
    <t>63U2FqCsGPStS3cqPeuBYl</t>
  </si>
  <si>
    <t>Containers used for production and harvesting are cleaned, maintained, and appropriate for use.</t>
  </si>
  <si>
    <t>7rFZNq9H38MK1n4ZrkP07l</t>
  </si>
  <si>
    <t>Production and harvesting containers shall be made of materials that do not pose a risk to food safety and be constructed to facilitate cleaning and maintenance.
Reusable containers shall be clean before use. A documented cleaning schedule that includes frequency and is in accordance with the hygiene risk assessment shall be in place. Disinfection shall be incorporated into the cleaning procedure when required in the hygiene risk assessment.
Harvest containers shall be used exclusively for product (e.g., not used to store chemicals, lubricants, oil, trash, or tools).</t>
  </si>
  <si>
    <t>5fykOKaat54TiKeJ3Hsdxi</t>
  </si>
  <si>
    <t>5ujhCbOnghq8O4QcehPUHh</t>
  </si>
  <si>
    <t>All locations for collection, storage, and distribution of packed products are cleaned and maintained.</t>
  </si>
  <si>
    <t>ghDuWGa0oXyr2UTiznr9m</t>
  </si>
  <si>
    <t>All product handling and storage facilities and equipment (e.g., walls, floors, conveyance lines, machinery) shall be cleaned and maintained with a defined frequency according to a documented cleaning and maintenance schedule. Maintenance shall not introduce food safety risks. Records of cleaning and maintenance shall be kept.</t>
  </si>
  <si>
    <t>2OCiodFuK1rlixpWaP9dz</t>
  </si>
  <si>
    <t>d9rCS3tguaEvdlnIdpz5T</t>
  </si>
  <si>
    <t>Harvested and packed products are stored to minimize food safety risks.</t>
  </si>
  <si>
    <t>1IcWxLUB26GNPphYlZYNnW</t>
  </si>
  <si>
    <t>All harvested products (packed products, bulk) are stored appropriately and protected from contamination in accordance with the hygiene risk assessment.</t>
  </si>
  <si>
    <t>All Sections</t>
  </si>
  <si>
    <t>Unique Sections</t>
  </si>
  <si>
    <t>Unique Subsections</t>
  </si>
  <si>
    <t>Section:Subsection</t>
  </si>
  <si>
    <t>Section GUID</t>
  </si>
  <si>
    <t>Subsection GUID</t>
  </si>
  <si>
    <t>Title</t>
  </si>
  <si>
    <t>S Order</t>
  </si>
  <si>
    <t>SS Order</t>
  </si>
  <si>
    <t>Schon da?</t>
  </si>
  <si>
    <t>1kzI7hCCMY4wQOFQmIPOPD</t>
  </si>
  <si>
    <t>FV 04 OUTSOURCED ACTIVITIES (SUBCONTRACTORS)</t>
  </si>
  <si>
    <t>5mUWYvmAcBFoyUbNbMwBFm1DSOMfBwEJ7NMTIzs3yO1i</t>
  </si>
  <si>
    <t>Gje6Vs9erIFxkUciUvJH4</t>
  </si>
  <si>
    <t>55PwbCfLEsH487m0LGfq8G</t>
  </si>
  <si>
    <t>HOP 22.03 Natural ecosystems and habitats are not converted into agricultural areas</t>
  </si>
  <si>
    <t>6Rm0QwTMNW6kK0eTQrJkhZ78fF8J8n8uDPsOxFl12Alc</t>
  </si>
  <si>
    <t>6FdWPU4oDWbSzvdyOZoYoB</t>
  </si>
  <si>
    <t>egxrRxt1wvmpDaKwSbu23</t>
  </si>
  <si>
    <t>FV 22.03 Natural ecosystems and habitats are not converted into agricultural areas</t>
  </si>
  <si>
    <t>7rjim934yL9ogfLKGg1C6w7mjSidGuWy0Ls8TvSUsTPI</t>
  </si>
  <si>
    <t>5UQeS9ZpTZ73bWl747qvBc</t>
  </si>
  <si>
    <t>6GGR163KNx1sTit3j0ivMP</t>
  </si>
  <si>
    <t xml:space="preserve">FO 04.01 Soil conservation
</t>
  </si>
  <si>
    <t>Good soil husbandry ensures the long-term fertility of the soil, aids yield, and contributes to profitability. Not applicable in the case of crops that are not grown directly in soil (e.g., hydroponic or potted plants).</t>
  </si>
  <si>
    <t>1bKgax0qDr1kdS45vRoOYL5TvyR0UgB0EOmnMkFaZftX</t>
  </si>
  <si>
    <t>58YIZdoFmkYixB4J9NtgtD</t>
  </si>
  <si>
    <t>5ZjwAiDPYbGvURtwoHF4gM</t>
  </si>
  <si>
    <t xml:space="preserve">FO 10 BIODIVERSITY 
</t>
  </si>
  <si>
    <t>Enhance biodiversity and benefit from its ecological services. Farming and the environment are inseparably linked. Managing wildlife and landscape is of great importance. The abundance and diversity of flora and fauna benefits the enhancement of species and the structural diversity of land and landscape features</t>
  </si>
  <si>
    <t>4wZVGrd3Y6MNXGOUDdx8aE5TvyR0UgB0EOmnMkFaZftX</t>
  </si>
  <si>
    <t>1yWMo0Q80qUQDJqsf2LkXE</t>
  </si>
  <si>
    <t>5TLexd3GI3AjZkCglPj3h5</t>
  </si>
  <si>
    <t xml:space="preserve">FV 33.07 Air and compressed gases </t>
  </si>
  <si>
    <t>3jlC57moeRajaaQIIaDd205TvyR0UgB0EOmnMkFaZftX</t>
  </si>
  <si>
    <t>4qbSjlziUqnQJwKT4sdkb1</t>
  </si>
  <si>
    <t>FV 33.06 Environmental monitoring program</t>
  </si>
  <si>
    <t>1Lf9FHKch0eiLXJIpNhkap5TvyR0UgB0EOmnMkFaZftX</t>
  </si>
  <si>
    <t>7Im0gZuPu0LHTMAIaQXrVq</t>
  </si>
  <si>
    <t xml:space="preserve">QMS 01.01.02  Legality - Production sites of multisite producers with QMS  </t>
  </si>
  <si>
    <t>2bWjTJm7YGHjn0xzK8lmrx5TvyR0UgB0EOmnMkFaZftX</t>
  </si>
  <si>
    <t>2rxdA3gpl0PXbrvpZ0BtCg</t>
  </si>
  <si>
    <t xml:space="preserve">QMS 01.02  Internal register </t>
  </si>
  <si>
    <t>6Wkw4wWRDCURPfRLe7FPfh5TvyR0UgB0EOmnMkFaZftX</t>
  </si>
  <si>
    <t>6RbDnySZpbgffC9ju2q32c</t>
  </si>
  <si>
    <t>QMS 01.02.01 Internal register - Multisite producers with QMS</t>
  </si>
  <si>
    <t>3hFRwOPd6tyF3XqgDpiUsI5TvyR0UgB0EOmnMkFaZftX</t>
  </si>
  <si>
    <t>1eFqhUYZUruUIaNxgz39cm</t>
  </si>
  <si>
    <t>QMS 01.02.02 Internal register - Producer Groups</t>
  </si>
  <si>
    <t>2kuhirjgnGOVNDcaDpOkYM5TvyR0UgB0EOmnMkFaZftX</t>
  </si>
  <si>
    <t>DJzqg2fWJNX8DV2KctvYg</t>
  </si>
  <si>
    <t>QMS 02.01 Structure</t>
  </si>
  <si>
    <t>6jdV20fj5kQdZCYqV2HAZj5TvyR0UgB0EOmnMkFaZftX</t>
  </si>
  <si>
    <t>70ruHYc2MpTvg0jD7QMezL</t>
  </si>
  <si>
    <t>QMS 02.02 Competency and training of staff</t>
  </si>
  <si>
    <t>1JbTSVCXvD1rsi9FQI4BLX5TvyR0UgB0EOmnMkFaZftX</t>
  </si>
  <si>
    <t>7szhAVwZa7A9bpfSi2pieJ</t>
  </si>
  <si>
    <t>QMS 03.01 Document control requirements</t>
  </si>
  <si>
    <t>VDK37xlSNcEUrQRExLE3o5TvyR0UgB0EOmnMkFaZftX</t>
  </si>
  <si>
    <t>1QZN9MgOjsyqVA68ggNrjJ</t>
  </si>
  <si>
    <t>QMS 03.02 Records</t>
  </si>
  <si>
    <t>5jzyQhmb27D4nmyslaqw295TvyR0UgB0EOmnMkFaZftX</t>
  </si>
  <si>
    <t>5MIp8lIIRxiecaRlBx45ZA</t>
  </si>
  <si>
    <t>QMS 05.01 Internal QMS audits</t>
  </si>
  <si>
    <t>1EgtVf0gt9faAZ208UKbhp5TvyR0UgB0EOmnMkFaZftX</t>
  </si>
  <si>
    <t>6xn2hlRu4XuFNY4EvmmhGh</t>
  </si>
  <si>
    <t>QMS 05.02 Internal audits of members/sites</t>
  </si>
  <si>
    <t>17ftYiGJQGfvC82XpjU1HE5TvyR0UgB0EOmnMkFaZftX</t>
  </si>
  <si>
    <t>4FpGNTsK7qObG6w0IK8lJ9</t>
  </si>
  <si>
    <t>QMS 05.03 Non-compliances, corrective actions, and sanctions</t>
  </si>
  <si>
    <t>79NJXc4l9NQEbbeDhi7yAn5TvyR0UgB0EOmnMkFaZftX</t>
  </si>
  <si>
    <t>4CAFQJ1DissSwVgUR6FAo2</t>
  </si>
  <si>
    <t>QMS 11.1 Key Tasks - QMS manager</t>
  </si>
  <si>
    <t>AqZg0D6YeGl82j7kk861G5TvyR0UgB0EOmnMkFaZftX</t>
  </si>
  <si>
    <t>7rp7x9ZgHaqceXxu6OWWq7</t>
  </si>
  <si>
    <t>QMS 11.2 Key Tasks - Internal QMS auditors</t>
  </si>
  <si>
    <t>2mT42AzGqaTB4SqjuCAb8l5TvyR0UgB0EOmnMkFaZftX</t>
  </si>
  <si>
    <t>6w3UMFW0oHAYouIfAQsxPp</t>
  </si>
  <si>
    <t>QMS 11.3 Key Tasks -Internal farm auditors</t>
  </si>
  <si>
    <t>1STSYkQfJC6sJCHTl0LQ4B4xvzsgnTOtRkF4CQ8kI09i</t>
  </si>
  <si>
    <t>5KxdaTmagupnt1FFiWUWr</t>
  </si>
  <si>
    <t>QMS 12.1 Formal qualifications for internal QMS auditors</t>
  </si>
  <si>
    <t>1STSYkQfJC6sJCHTl0LQ4B5Nuj2EiEyMVydcblHaISFD</t>
  </si>
  <si>
    <t>73Lv9AVw6FCUaveBbhr4JK</t>
  </si>
  <si>
    <t xml:space="preserve">QMS 12.2 Formal qualifications for internal  farm auditors </t>
  </si>
  <si>
    <t>1STSYkQfJC6sJCHTl0LQ4B1E1VhZbj9C7JN1P2MNO7PP</t>
  </si>
  <si>
    <t>6HcHJDddlXRBRfZX9ZokDO</t>
  </si>
  <si>
    <t>QMS 12.3.1 Technical skills and qualifications - QMS manager</t>
  </si>
  <si>
    <t>1STSYkQfJC6sJCHTl0LQ4B6iax11SKEZhY8rQyeOo4x9</t>
  </si>
  <si>
    <t>1inVLFVuXUfx9WSBlTkRpE</t>
  </si>
  <si>
    <t>QMS 12.3.2 Technical skills and qualifications - Internal QMS auditor</t>
  </si>
  <si>
    <t>3yiKvwYoXBHDoxipYV9gbp5TvyR0UgB0EOmnMkFaZftX</t>
  </si>
  <si>
    <t>6IxE566h7r5Jvb3W7WDuj3</t>
  </si>
  <si>
    <t>QMS 12.4  Communication skills</t>
  </si>
  <si>
    <t>3ov8Ci8FQzD3sYIYu2RpnL3yzXvEhnmn5Jt2gzgNRyxG</t>
  </si>
  <si>
    <t>2ImsoVLGQdeZF6agzMqJ8A</t>
  </si>
  <si>
    <t>QMS 12.3.4 Technical skills and qualifications - Training in food safety and good agricultural practices for internal QMS and farm auditors</t>
  </si>
  <si>
    <t>7tJdxC0MUJe1HSs3MotQlM5TvyR0UgB0EOmnMkFaZftX</t>
  </si>
  <si>
    <t>6PRvE2QfxASI7YKnCc3EqN</t>
  </si>
  <si>
    <t>3uom9p3qca6ax7AaTTK2QT</t>
  </si>
  <si>
    <t>7zYHRKozLWyZJNsLHlqmWj5TvyR0UgB0EOmnMkFaZftX</t>
  </si>
  <si>
    <t>6FGY5f8scT9uxdRY1Dm0EA</t>
  </si>
  <si>
    <t xml:space="preserve">QMS 01.01.01  Legality - Producer group members of producer groups </t>
  </si>
  <si>
    <t>1PygzsgwT1kH98NoRIqHJK5TvyR0UgB0EOmnMkFaZftX</t>
  </si>
  <si>
    <t>6GeO2cIfH8F4MS0Wrn7hu8</t>
  </si>
  <si>
    <t xml:space="preserve">QMS 01.01   Legality </t>
  </si>
  <si>
    <t>2zKr6OtZT3ieaBkkiQdRnE5TvyR0UgB0EOmnMkFaZftX</t>
  </si>
  <si>
    <t>4MADFxOdPQhN4tDSrYC3kN</t>
  </si>
  <si>
    <t>6DLYBu74pUsP9h2Tk6aE8b</t>
  </si>
  <si>
    <t>HOP 30.05 Water quality</t>
  </si>
  <si>
    <t>38FoI2x9MvJMWYmW9A94FP1GydlnqB5f3ZYrijAhJ8a1</t>
  </si>
  <si>
    <t>2POBKEfw5bnX0otH120XN9</t>
  </si>
  <si>
    <t>38FoI2x9MvJMWYmW9A94FP</t>
  </si>
  <si>
    <t>HOP 28 SOIL AND SUBSTRATE MANAGEMENT</t>
  </si>
  <si>
    <t>3mzqvFtvshFUd9FG5jPpxS2G6uwghHDTAis8RUZY3FJx</t>
  </si>
  <si>
    <t>1EV9fOJFtgZHkgwnGkSJCo</t>
  </si>
  <si>
    <t>3mzqvFtvshFUd9FG5jPpxS</t>
  </si>
  <si>
    <t>HOP 29 FERTILIZERS AND BIOSTIMULANTS</t>
  </si>
  <si>
    <t>3mzqvFtvshFUd9FG5jPpxS3QFwSW2yUZI11qFYS6goaH</t>
  </si>
  <si>
    <t>489bZFWSQmhiPe5OysSmjy</t>
  </si>
  <si>
    <t>2oNaOXs0DVeMiQZPYCn5r7</t>
  </si>
  <si>
    <t>HOP 25 WASTE MANAGEMENT</t>
  </si>
  <si>
    <t>3mzqvFtvshFUd9FG5jPpxS34qytRFn55Pj9v8N6jW9Nd</t>
  </si>
  <si>
    <t>2HYuayP7D4BMSo75oiaXrl</t>
  </si>
  <si>
    <t>FV 32 PLANT PROTECTION PRODUCTS</t>
  </si>
  <si>
    <t>WIsqyzB7hUCqXcRGmylZ63bwHSjPIiZlDqoQlQa0RcI</t>
  </si>
  <si>
    <t>1rtxDY0UV6J6nTD72lp37g</t>
  </si>
  <si>
    <t>5nPf6FvRIaYhUohxiK6Z4C</t>
  </si>
  <si>
    <t>FV 29 FERTILIZERS AND BIOSTIMULANTS</t>
  </si>
  <si>
    <t>WIsqyzB7hUCqXcRGmylZ65JMEtkoFWwAZfaa1yaPgBK</t>
  </si>
  <si>
    <t>68w0QanW27g7DC5iiMNgnB</t>
  </si>
  <si>
    <t>19FqK7ekLK0m3iLHchTn8h</t>
  </si>
  <si>
    <t>FV 28 SOIL AND SUBSTRATE MANAGEMENT</t>
  </si>
  <si>
    <t>WIsqyzB7hUCqXcRGmylZ64AISrwQ9WCshrlYBBrxvLA</t>
  </si>
  <si>
    <t>3eE3Q3pAc6KiMjhWeHYlIc</t>
  </si>
  <si>
    <t>FV 25 WASTE MANAGEMENT</t>
  </si>
  <si>
    <t>WIsqyzB7hUCqXcRGmylZ6SAqaQFjpGvk0dxFTZIzwA</t>
  </si>
  <si>
    <t>yNNnfi8cIVXTWlcpFs9Ve</t>
  </si>
  <si>
    <t>1ERzCDuPHpofETFZxfdFUx</t>
  </si>
  <si>
    <t>FO 12.03 Protective clothing and equipment</t>
  </si>
  <si>
    <t>5J6Wg6hIOJWcbwRBTKjslF5TvyR0UgB0EOmnMkFaZftX</t>
  </si>
  <si>
    <t>73mmIJbLFA6st0OtTEqZWp</t>
  </si>
  <si>
    <t>7e2OTmZvHrA9xmbHveLBmp</t>
  </si>
  <si>
    <t>FO 12.01 Workers’ health and safety</t>
  </si>
  <si>
    <t>57pN9EDRNJdtiagduP3fZW50xAgBpMLFLITAgXsZZZlg</t>
  </si>
  <si>
    <t>2qY4MoLxFUnCA4vo1wdvyU</t>
  </si>
  <si>
    <t>64wGe3MdQzgQigsw2nGTdA</t>
  </si>
  <si>
    <t>FO 08.02 Postharvest treatments</t>
  </si>
  <si>
    <t>57pN9EDRNJdtiagduP3fZW2WGH0RWY1OjvoJuoSirwHO</t>
  </si>
  <si>
    <t>5qNS7lYI1ESLWc7l6Zqgt0</t>
  </si>
  <si>
    <t>5JIgB3UDpDaQaRmTmuUpoo</t>
  </si>
  <si>
    <t>FO 08 POSTHARVEST</t>
  </si>
  <si>
    <t>57pN9EDRNJdtiagduP3fZW2JbpD7n1ziHSr2bVcKMSYA</t>
  </si>
  <si>
    <t>yeoigpicR7Kj80FVFSVQ7</t>
  </si>
  <si>
    <t>1WOpilQQJvvs3HIzyLlTD7</t>
  </si>
  <si>
    <t>FO 07.01 Choice of plant protection products</t>
  </si>
  <si>
    <t>57pN9EDRNJdtiagduP3fZW1dk4ytnQWjHBvg1ln8HjTF</t>
  </si>
  <si>
    <t>4OOlpygsKUozIPIQvZRS7K</t>
  </si>
  <si>
    <t>2BGuoLOuGR86Am1Hf7hCiG</t>
  </si>
  <si>
    <t>FO 07 PLANT PROTECTION PRODUCTS</t>
  </si>
  <si>
    <t>57pN9EDRNJdtiagduP3fZW49eZzszjuUC0B6uHMRpoza</t>
  </si>
  <si>
    <t>3hK2y2UNLfHoppHPAnHM03</t>
  </si>
  <si>
    <t>4lUZQXD5tjtX2glVe4lraA</t>
  </si>
  <si>
    <t>FO 04.06 Application records</t>
  </si>
  <si>
    <t>57pN9EDRNJdtiagduP3fZW5XwbzZtEM8lBOyfvXXxdDp</t>
  </si>
  <si>
    <t>2LnFemyn1mQ3dMrtNShc5B</t>
  </si>
  <si>
    <t>3Fg5RTdQ7a6O2THEvpVWrG</t>
  </si>
  <si>
    <t>FO 01.01 Site history</t>
  </si>
  <si>
    <t>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t>
  </si>
  <si>
    <t>57pN9EDRNJdtiagduP3fZW4QOHCspm1xB86DGAUYDjRE</t>
  </si>
  <si>
    <t>4AUkUX1Ed6iGItHig18e1A</t>
  </si>
  <si>
    <t>3YIgWsy9P8ND3BJPQGnD0j</t>
  </si>
  <si>
    <t xml:space="preserve">FO 01 MANAGEMENT </t>
  </si>
  <si>
    <t>57pN9EDRNJdtiagduP3fZW5ct5fM0HqC0lCNZYddSQSP</t>
  </si>
  <si>
    <t>5qL5D1YSZyjAfehlrFEA4J</t>
  </si>
  <si>
    <t>4Igs0TcvRtcZaLqERpBzyw</t>
  </si>
  <si>
    <t>AQ 21 SAMPLING AND TESTING OF FARMED AQUATIC SPECIES</t>
  </si>
  <si>
    <t>57pN9EDRNJdtiagduP3fZW3ag7qg4fpn4nxKeaoiBogr</t>
  </si>
  <si>
    <t>2LfV72LvddlAa8kU9pelkw</t>
  </si>
  <si>
    <t>57pN9EDRNJdtiagduP3fZW</t>
  </si>
  <si>
    <t>HOP 32 PLANT PROTECTION PRODUCTS</t>
  </si>
  <si>
    <t>Rm2o1gaBaALvlfFEiYrMu1zH3ajr9ldfV66pKaz5uSC</t>
  </si>
  <si>
    <t>5yJSOcTVR8gZAhpSpE27lE</t>
  </si>
  <si>
    <t>3bxp0a7dcsX1zRhf8lSDgg</t>
  </si>
  <si>
    <t>FO 05.03 Record keeping</t>
  </si>
  <si>
    <t>Rm2o1gaBaALvlfFEiYrMu110oWX79i6mbT4bTqOXnsF</t>
  </si>
  <si>
    <t>1TkJSLMhtf1FXiHyFrmEpa</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</si>
  <si>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</si>
  <si>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</si>
  <si>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</si>
  <si>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Rm2o1gaBaALvlfFEiYrMu4eKy1DGXi4so3zRzyqThnJ</t>
  </si>
  <si>
    <t>5ZmQCZZcuTzxuWKzHPecnl</t>
  </si>
  <si>
    <t>Rm2o1gaBaALvlfFEiYrMu</t>
  </si>
  <si>
    <t>HOP 33 POSTHARVEST HANDLING</t>
  </si>
  <si>
    <t>Rm2o1gaBaALvlfFEiYrMu7ctYNkkwyMaJhUZotDNFjC</t>
  </si>
  <si>
    <t>5f1unFnjf9XRdMc3gNiJtp</t>
  </si>
  <si>
    <t>5J6Wg6hIOJWcbwRBTKjslF</t>
  </si>
  <si>
    <t>HOP 31 INTEGRATED PEST MANAGEMENT</t>
  </si>
  <si>
    <t>Rm2o1gaBaALvlfFEiYrMu6jeCGSSXYJzTftXx8cbHUd</t>
  </si>
  <si>
    <t>6AAKJ3LgDpE7IG4YAqQOKs</t>
  </si>
  <si>
    <t>WIsqyzB7hUCqXcRGmylZ6</t>
  </si>
  <si>
    <t>HOP 30 WATER MANAGEMENT</t>
  </si>
  <si>
    <t>Rm2o1gaBaALvlfFEiYrMu6XDlMJZ8YZa4z9YpSWG2pO</t>
  </si>
  <si>
    <t>6mCnaLW9OtV3xpBSYq1P6R</t>
  </si>
  <si>
    <t>4DY3EifbqbuiHigOcSYX3F</t>
  </si>
  <si>
    <t>HOP 28 SOIL MANAGEMENT</t>
  </si>
  <si>
    <t>57pN9EDRNJdtiagduP3fZW4tsSAXoTqULXFfkPGQuphj</t>
  </si>
  <si>
    <t>6PGQqtXv2MC5ksCBDotJ6h</t>
  </si>
  <si>
    <t>2zKr6OtZT3ieaBkkiQdRnE</t>
  </si>
  <si>
    <t>HOP 27 GENETICALLY MODIFIED ORGANISMS</t>
  </si>
  <si>
    <t>5AYuYvAyD5dx1XUm0wkNUh5TvyR0UgB0EOmnMkFaZftX</t>
  </si>
  <si>
    <t>1dG8d76WeQtZj6ZhH7zFvX</t>
  </si>
  <si>
    <t>1PygzsgwT1kH98NoRIqHJK</t>
  </si>
  <si>
    <t>HOP 26 PLANT PROPAGATION MATERIAL</t>
  </si>
  <si>
    <t>5y6C5KZtGFA5bRC3q2nOtJ5TvyR0UgB0EOmnMkFaZftX</t>
  </si>
  <si>
    <t>3o4fB4IpD89LcJNP1PcaqR</t>
  </si>
  <si>
    <t>7zYHRKozLWyZJNsLHlqmWj</t>
  </si>
  <si>
    <t>HOP 24 GREENHOUSE-GASES AND CLIMATE CHANGE</t>
  </si>
  <si>
    <t>WIsqyzB7hUCqXcRGmylZ66DLYBu74pUsP9h2Tk6aE8b</t>
  </si>
  <si>
    <t>4YFwKmf2KWSpX12tY4wUWy</t>
  </si>
  <si>
    <t>7tJdxC0MUJe1HSs3MotQlM</t>
  </si>
  <si>
    <t>HOP 23 ENERGY EFFICIENCY</t>
  </si>
  <si>
    <t>3ov8Ci8FQzD3sYIYu2RpnL25ufr7Onk7JPdSt2laMS29</t>
  </si>
  <si>
    <t>6vNkpAgb9tyedueQqK0qUL</t>
  </si>
  <si>
    <t>3ov8Ci8FQzD3sYIYu2RpnL</t>
  </si>
  <si>
    <t>HOP 22 BIODIVERSITY AND HABITATS</t>
  </si>
  <si>
    <t>3ov8Ci8FQzD3sYIYu2RpnL55PwbCfLEsH487m0LGfq8G</t>
  </si>
  <si>
    <t>4ooHdrCZe01RstIqSrV18y</t>
  </si>
  <si>
    <t>3yiKvwYoXBHDoxipYV9gbp</t>
  </si>
  <si>
    <t>HOP 21 SITE MANAGEMENT</t>
  </si>
  <si>
    <t>38FoI2x9MvJMWYmW9A94FPBNyveclVEQj4HZroYIsSp</t>
  </si>
  <si>
    <t>5u8bHkfqKowCCM9WUABzET</t>
  </si>
  <si>
    <t>1STSYkQfJC6sJCHTl0LQ4B</t>
  </si>
  <si>
    <t>HOP 20 WORKERS’ HEALTH, SAFETY, AND WELFARE</t>
  </si>
  <si>
    <t>Rm2o1gaBaALvlfFEiYrMu1YjodcLkPXYuUVJv2kTcFk</t>
  </si>
  <si>
    <t>6hB3MkD70WoxXFovO1Myl1</t>
  </si>
  <si>
    <t>5y6C5KZtGFA5bRC3q2nOtJ</t>
  </si>
  <si>
    <t>HOP 19 HYGIENE</t>
  </si>
  <si>
    <t>WIsqyzB7hUCqXcRGmylZ631MnP6cupxhwzTJCfEX2C0</t>
  </si>
  <si>
    <t>2c0UBVv0ssw8RkT3Qltabw</t>
  </si>
  <si>
    <t>5AYuYvAyD5dx1XUm0wkNUh</t>
  </si>
  <si>
    <t>HOP 18 GLOBALG.A.P. STATUS</t>
  </si>
  <si>
    <t>57pN9EDRNJdtiagduP3fZW5E9apgdIabjK9U9O52kP3v</t>
  </si>
  <si>
    <t>39wDev6h9D8oDsJBEecAWl</t>
  </si>
  <si>
    <t>2mT42AzGqaTB4SqjuCAb8l</t>
  </si>
  <si>
    <t>HOP 17 LOGO USE</t>
  </si>
  <si>
    <t>3mzqvFtvshFUd9FG5jPpxS3it1MDZers0ZhAZZAMnlhX</t>
  </si>
  <si>
    <t>Hjdhpd4Y2LuyPWKnGTrmO</t>
  </si>
  <si>
    <t>AqZg0D6YeGl82j7kk861G</t>
  </si>
  <si>
    <t>HOP 16 FOOD FRAUD</t>
  </si>
  <si>
    <t>2oNaOXs0DVeMiQZPYCn5r75TvyR0UgB0EOmnMkFaZftX</t>
  </si>
  <si>
    <t>hO2NOQ26gywBTlsxbcq9O</t>
  </si>
  <si>
    <t>79NJXc4l9NQEbbeDhi7yAn</t>
  </si>
  <si>
    <t>HOP 15 FOOD DEFENSE</t>
  </si>
  <si>
    <t>538rGD6MQerNMNSCfcYCp75TvyR0UgB0EOmnMkFaZftX</t>
  </si>
  <si>
    <t>3V71ubGcYzgTqb49BoKEWy</t>
  </si>
  <si>
    <t>17ftYiGJQGfvC82XpjU1HE</t>
  </si>
  <si>
    <t>HOP 14 FOOD SAFETY POLICY DECLARATION</t>
  </si>
  <si>
    <t>1o8mD6EnK5wQwCEJoONfYj5TvyR0UgB0EOmnMkFaZftX</t>
  </si>
  <si>
    <t>58WTVNVDK4Ume50K5PgLp8</t>
  </si>
  <si>
    <t>1EgtVf0gt9faAZ208UKbhp</t>
  </si>
  <si>
    <t>HOP 13 EQUIPMENT AND DEVICES</t>
  </si>
  <si>
    <t>hQNd2uxITz3h9L5NA0Esq5TvyR0UgB0EOmnMkFaZftX</t>
  </si>
  <si>
    <t>3xlZz6JmRE4HFuwrRO1r2S</t>
  </si>
  <si>
    <t>5jzyQhmb27D4nmyslaqw29</t>
  </si>
  <si>
    <t>HOP 12 LABORATORY TESTING</t>
  </si>
  <si>
    <t>7M8kd0W9wjpA8V5QSHHaVd5TvyR0UgB0EOmnMkFaZftX</t>
  </si>
  <si>
    <t>3i65Y6w8pawwjTCuz8gb8</t>
  </si>
  <si>
    <t>VDK37xlSNcEUrQRExLE3o</t>
  </si>
  <si>
    <t>HOP 11 NON-CONFORMING PRODUCTS</t>
  </si>
  <si>
    <t>6fz1ZcgpxCeEz3mRGrevNc5TvyR0UgB0EOmnMkFaZftX</t>
  </si>
  <si>
    <t>5ezBOW4OM7h3xswjobcn8m</t>
  </si>
  <si>
    <t>1JbTSVCXvD1rsi9FQI4BLX</t>
  </si>
  <si>
    <t>HOP 10 COMPLAINTS</t>
  </si>
  <si>
    <t>seSMMRr8dVZQE1tIIM2oM5TvyR0UgB0EOmnMkFaZftX</t>
  </si>
  <si>
    <t>7mTvLK77vxTlPW7BXvRIOf</t>
  </si>
  <si>
    <t>6jdV20fj5kQdZCYqV2HAZj</t>
  </si>
  <si>
    <t>HOP 09 RECALL AND WITHDRAWAL</t>
  </si>
  <si>
    <t>19R27icHjrePmOqhbMVB4F5TvyR0UgB0EOmnMkFaZftX</t>
  </si>
  <si>
    <t>2pHZJgTGPA84Xwpm4WJaxJ</t>
  </si>
  <si>
    <t>2kuhirjgnGOVNDcaDpOkYM</t>
  </si>
  <si>
    <t>HOP 08 MASS BALANCE</t>
  </si>
  <si>
    <t>bxrVXJ4xWVl7PtHasGENb5TvyR0UgB0EOmnMkFaZftX</t>
  </si>
  <si>
    <t>2tePLGGbiJv3jtJZF5CIfx</t>
  </si>
  <si>
    <t>3hFRwOPd6tyF3XqgDpiUsI</t>
  </si>
  <si>
    <t xml:space="preserve">HOP 07 PARALLEL OWNERSHIP, TRACEABILITY, AND SEGREGATION </t>
  </si>
  <si>
    <t>7w9H6anypUchjmMOZrr9fi5TvyR0UgB0EOmnMkFaZftX</t>
  </si>
  <si>
    <t>5nrqZ7t89mfk2UA6vzgGcN</t>
  </si>
  <si>
    <t>6Wkw4wWRDCURPfRLe7FPfh</t>
  </si>
  <si>
    <t>HOP 06 TRACEABILITY</t>
  </si>
  <si>
    <t>3Ff44zJMwGkTtn6xQrauV05TvyR0UgB0EOmnMkFaZftX</t>
  </si>
  <si>
    <t>5t5wsyqtNc24tecbhYhTvh</t>
  </si>
  <si>
    <t>2bWjTJm7YGHjn0xzK8lmrx</t>
  </si>
  <si>
    <t>HOP 05 SPECIFICATIONS, SUPPLIERS, AND STOCK MANAGEMENT</t>
  </si>
  <si>
    <t>LIlGAXC7dgnKPjxv0CHy95TvyR0UgB0EOmnMkFaZftX</t>
  </si>
  <si>
    <t>5LfsN14hZxjJrC1qVhlfHB</t>
  </si>
  <si>
    <t>1Lf9FHKch0eiLXJIpNhkap</t>
  </si>
  <si>
    <t>HOP 04 OUTSOURCED ACTIVITIES (SUB-CONTRACTORS)</t>
  </si>
  <si>
    <t>3J24Glrer1437lwsauUMDz5TvyR0UgB0EOmnMkFaZftX</t>
  </si>
  <si>
    <t>hcFw5wMLFaiExYWIuW3HR</t>
  </si>
  <si>
    <t>3jlC57moeRajaaQIIaDd20</t>
  </si>
  <si>
    <t>HOP 03 RESOURCE MANAGEMENT AND TRAINING</t>
  </si>
  <si>
    <t>3REBipJjMBilm8fOUb7AAk5TvyR0UgB0EOmnMkFaZftX</t>
  </si>
  <si>
    <t>6ove6rRf30wOh0RFzdNX5o</t>
  </si>
  <si>
    <t>4wZVGrd3Y6MNXGOUDdx8aE</t>
  </si>
  <si>
    <t>HOP 02 CONTINUOUS IMPROVEMENT PLAN</t>
  </si>
  <si>
    <t>5QcqRKjyugITtX9F5mWxJx5TvyR0UgB0EOmnMkFaZftX</t>
  </si>
  <si>
    <t>3Ev1KFMhyrnTFo21odXMFb</t>
  </si>
  <si>
    <t>1bKgax0qDr1kdS45vRoOYL</t>
  </si>
  <si>
    <t>HOP 01 INTERNAL DOCUMENTATION</t>
  </si>
  <si>
    <t>1NXB83vWchkgtYCMUnCsww4vucxRo0LZSSTw9GJs9K5C</t>
  </si>
  <si>
    <t>2r0PKamibVjT154Mt6ZyZr</t>
  </si>
  <si>
    <t>6XDlMJZ8YZa4z9YpSWG2pO</t>
  </si>
  <si>
    <t>HOP 33.07 Harvest and handling area safety</t>
  </si>
  <si>
    <t>1NXB83vWchkgtYCMUnCsww3xDgKt7CA6fhZm7YTtTFG0</t>
  </si>
  <si>
    <t>5FrsC2nPPjN1tPrqF38xnE</t>
  </si>
  <si>
    <t>6jeCGSSXYJzTftXx8cbHUd</t>
  </si>
  <si>
    <t>HOP 33.06 Transport</t>
  </si>
  <si>
    <t>1NXB83vWchkgtYCMUnCswwppb9y4rPwbUUBCj5QAkxS</t>
  </si>
  <si>
    <t>59FpkfZMxeZJmF6taxFjwS</t>
  </si>
  <si>
    <t>7ctYNkkwyMaJhUZotDNFjC</t>
  </si>
  <si>
    <t>HOP 33.05 Finished products</t>
  </si>
  <si>
    <t>1NXB83vWchkgtYCMUnCsww67jQXmb714JA7JO68yT9WJ</t>
  </si>
  <si>
    <t>4X9BF4KV3KpGvjFEy9t02S</t>
  </si>
  <si>
    <t>1YjodcLkPXYuUVJv2kTcFk</t>
  </si>
  <si>
    <t>HOP 33.04 Pest control</t>
  </si>
  <si>
    <t>1NXB83vWchkgtYCMUnCsww6vMdfJ8gSRxB94Qur9PIUJ</t>
  </si>
  <si>
    <t>2aIuef5OdB7kGvevIlVid9</t>
  </si>
  <si>
    <t>4eKy1DGXi4so3zRzyqThnJ</t>
  </si>
  <si>
    <t>HOP 33.03 Temperature and humidity control</t>
  </si>
  <si>
    <t>1NXB83vWchkgtYCMUnCsww65YhqSh0effwCLgSU5PKWi</t>
  </si>
  <si>
    <t>qZvs4TjomzUExYXBkpMKW</t>
  </si>
  <si>
    <t>110oWX79i6mbT4bTqOXnsF</t>
  </si>
  <si>
    <t>HOP 33.02 Foreign materials</t>
  </si>
  <si>
    <t>3teX4BYt2AW8sJqpMJrRZD5TvyR0UgB0EOmnMkFaZftX</t>
  </si>
  <si>
    <t>5T3UvZaLT1LryLjS4jgcrV</t>
  </si>
  <si>
    <t>1zH3ajr9ldfV66pKaz5uSC</t>
  </si>
  <si>
    <t>HOP 33.01 Harvest and handling areas</t>
  </si>
  <si>
    <t>3teX4BYt2AW8sJqpMJrRZD6gNXFot9bj2qIYf6UMlESC</t>
  </si>
  <si>
    <t>67Rg4LUUS8mYWayFKFeccw</t>
  </si>
  <si>
    <t>3ag7qg4fpn4nxKeaoiBogr</t>
  </si>
  <si>
    <t>HOP 32.11 Invoices and procurement documentation</t>
  </si>
  <si>
    <t>3teX4BYt2AW8sJqpMJrRZD1BZRMD4dae6RuHe1e220IE</t>
  </si>
  <si>
    <t>6LU9T2x3GUeO9PkWkr9LvE</t>
  </si>
  <si>
    <t>5ct5fM0HqC0lCNZYddSQSP</t>
  </si>
  <si>
    <t>HOP 32.10 Mixing and handling</t>
  </si>
  <si>
    <t>iX5cwfCbucoiOoSsaucW15TvyR0UgB0EOmnMkFaZftX</t>
  </si>
  <si>
    <t>40IDuslcek7Wi4kOcQqOH5</t>
  </si>
  <si>
    <t>4QOHCspm1xB86DGAUYDjRE</t>
  </si>
  <si>
    <t>HOP 32.09 Plant protection product and postharvest treatment product storage</t>
  </si>
  <si>
    <t>iX5cwfCbucoiOoSsaucW14cLbnSmkp5Cb5himLWnflc</t>
  </si>
  <si>
    <t>3HiLPY3tc1HNXh1gmlfFbz</t>
  </si>
  <si>
    <t>5XwbzZtEM8lBOyfvXXxdDp</t>
  </si>
  <si>
    <t>HOP 32.08 Application of other substances</t>
  </si>
  <si>
    <t>iX5cwfCbucoiOoSsaucW16cqHYchodcu4mfags7nEfI</t>
  </si>
  <si>
    <t>vn5z8mrMlS4ioHBCD4AeP</t>
  </si>
  <si>
    <t>5E9apgdIabjK9U9O52kP3v</t>
  </si>
  <si>
    <t>HOP 32.07 Residue analysis</t>
  </si>
  <si>
    <t>1sjYNSfPgvLzeUoltfbbdl5TvyR0UgB0EOmnMkFaZftX</t>
  </si>
  <si>
    <t>40x6bn3DPLMkitJJ1rHzLG</t>
  </si>
  <si>
    <t>49eZzszjuUC0B6uHMRpoza</t>
  </si>
  <si>
    <t>HOP 32.06 Disposal of surplus application mix</t>
  </si>
  <si>
    <t>4riK5U0xPiGEWHpHRmn4Nr5TvyR0UgB0EOmnMkFaZftX</t>
  </si>
  <si>
    <t>2o53cxprZfNYjtrRLARqPe</t>
  </si>
  <si>
    <t>1dk4ytnQWjHBvg1ln8HjTF</t>
  </si>
  <si>
    <t>HOP 32.05 Obsolete plant protection products</t>
  </si>
  <si>
    <t>4riK5U0xPiGEWHpHRmn4Nr3DacSTY4JYjnci5zdyhJco</t>
  </si>
  <si>
    <t>6D7XlpsfOTAtAS415druSY</t>
  </si>
  <si>
    <t>2JbpD7n1ziHSr2bVcKMSYA</t>
  </si>
  <si>
    <t>HOP 32.04 Empty containers</t>
  </si>
  <si>
    <t>4riK5U0xPiGEWHpHRmn4Nr5H57GE3E0oeJiTQUwzLR4e</t>
  </si>
  <si>
    <t>78vweBqIAPgNjyuDvL5tQW</t>
  </si>
  <si>
    <t>2WGH0RWY1OjvoJuoSirwHO</t>
  </si>
  <si>
    <t>HOP 32.03 Plant protection product preharvest intervals</t>
  </si>
  <si>
    <t>4riK5U0xPiGEWHpHRmn4NrTNECOkMrplT0VST5e7LlI</t>
  </si>
  <si>
    <t>6axYXAy7Yu1eJic25oc7jd</t>
  </si>
  <si>
    <t>4tsSAXoTqULXFfkPGQuphj</t>
  </si>
  <si>
    <t>HOP 32.02 Application records</t>
  </si>
  <si>
    <t>5ZsnePvk5YgFXWZV6SeLdd5TvyR0UgB0EOmnMkFaZftX</t>
  </si>
  <si>
    <t>5Q3aemgYbztipmapDUzbAq</t>
  </si>
  <si>
    <t>50xAgBpMLFLITAgXsZZZlg</t>
  </si>
  <si>
    <t>HOP 32.01 Plant protection product management</t>
  </si>
  <si>
    <t>7ue3ZV8NziRZnY4dzUsISX5TvyR0UgB0EOmnMkFaZftX</t>
  </si>
  <si>
    <t>5mIblZRyfNdC1gOQNXaVhW</t>
  </si>
  <si>
    <t>SAqaQFjpGvk0dxFTZIzwA</t>
  </si>
  <si>
    <t>HOP 30.06 Irrigation predictions and record keeping</t>
  </si>
  <si>
    <t>35yeNtmczlcF0LL6aw5z155TvyR0UgB0EOmnMkFaZftX</t>
  </si>
  <si>
    <t>2I3a6saOrNcDjLiwnbyc1J</t>
  </si>
  <si>
    <t>4AISrwQ9WCshrlYBBrxvLA</t>
  </si>
  <si>
    <t>HOP 30.04 Water storage</t>
  </si>
  <si>
    <t>6ODApAejiQtNrOwOQO5Tai5TvyR0UgB0EOmnMkFaZftX</t>
  </si>
  <si>
    <t>65eMYjfTV3cmvpL1heqaBJ</t>
  </si>
  <si>
    <t>5JMEtkoFWwAZfaa1yaPgBK</t>
  </si>
  <si>
    <t>HOP 30.03 Efficient water use on farm</t>
  </si>
  <si>
    <t>22fWhXIF7ToLyYWekldl825TvyR0UgB0EOmnMkFaZftX</t>
  </si>
  <si>
    <t>7KTNT5W2dnohnL5waZkYY2</t>
  </si>
  <si>
    <t>3bwHSjPIiZlDqoQlQa0RcI</t>
  </si>
  <si>
    <t>HOP 30.02 Water sources</t>
  </si>
  <si>
    <t>6r5HimlyZ0M2nrD6K2tkEv2rWrYhbbVlHZkKXd3fJaOG</t>
  </si>
  <si>
    <t>Oe1ablyCFkYTPh0hD5hws</t>
  </si>
  <si>
    <t>31MnP6cupxhwzTJCfEX2C0</t>
  </si>
  <si>
    <t>HOP 30.01 Water use risk assessments and management plan</t>
  </si>
  <si>
    <t>6r5HimlyZ0M2nrD6K2tkEv4LkoX8uL7IKysZNtMA9ACA</t>
  </si>
  <si>
    <t>6l8T1OwYI1xOmNZdJ6Oe4e</t>
  </si>
  <si>
    <t>3it1MDZers0ZhAZZAMnlhX</t>
  </si>
  <si>
    <t>HOP 29.04 Nutrient content</t>
  </si>
  <si>
    <t>6r5HimlyZ0M2nrD6K2tkEv68QqPVS7uQ4h17EehtW3dB</t>
  </si>
  <si>
    <t>D1P1Goj92jYoNU4WguRQW</t>
  </si>
  <si>
    <t>34qytRFn55Pj9v8N6jW9Nd</t>
  </si>
  <si>
    <t>HOP 29.03 Organic fertilizers</t>
  </si>
  <si>
    <t>4C2gsJHZv4iinAHFdFqzqK1VqzFhqArY3cojASXB90xU</t>
  </si>
  <si>
    <t>3AUALHBmd06oM88tMS9jZe</t>
  </si>
  <si>
    <t>3QFwSW2yUZI11qFYS6goaH</t>
  </si>
  <si>
    <t>HOP 29.02 Storage</t>
  </si>
  <si>
    <t>4C2gsJHZv4iinAHFdFqzqK5YUhVcJlBJEi7I8LspLadi</t>
  </si>
  <si>
    <t>5EvAdfrPlA0NW2KYET1Ogy</t>
  </si>
  <si>
    <t>2G6uwghHDTAis8RUZY3FJx</t>
  </si>
  <si>
    <t>HOP 29.01 Application records</t>
  </si>
  <si>
    <t>4C2gsJHZv4iinAHFdFqzqK6tORAFbgXTHTA03U5KBq2e</t>
  </si>
  <si>
    <t>794ci54zUVeeTyCkKxaIDB</t>
  </si>
  <si>
    <t>BNyveclVEQj4HZroYIsSp</t>
  </si>
  <si>
    <t>HOP 28.02 Soil fumigation</t>
  </si>
  <si>
    <t>4C2gsJHZv4iinAHFdFqzqK4hGEPqL5l7s3DOLYKtvmbC</t>
  </si>
  <si>
    <t>1q2hGGDrL7xPbQ1LvXpV26</t>
  </si>
  <si>
    <t>1GydlnqB5f3ZYrijAhJ8a1</t>
  </si>
  <si>
    <t>HOP 28.01 Soil management and conservation</t>
  </si>
  <si>
    <t>4C2gsJHZv4iinAHFdFqzqK3wx6HUisx5HDpRwFvCTwWN</t>
  </si>
  <si>
    <t>3T9Lafr1Dn5eaj06Z1a1Bn</t>
  </si>
  <si>
    <t>3yzXvEhnmn5Jt2gzgNRyxG</t>
  </si>
  <si>
    <t>HOP 22.02 Ecological upgrading of unproductive sites</t>
  </si>
  <si>
    <t>4C2gsJHZv4iinAHFdFqzqK3uom9p3qca6ax7AaTTK2QT</t>
  </si>
  <si>
    <t>qp2SWgp44Toj1oTs4KmKI</t>
  </si>
  <si>
    <t>25ufr7Onk7JPdSt2laMS29</t>
  </si>
  <si>
    <t>HOP 22.01 Management of biodiversity and habitats</t>
  </si>
  <si>
    <t>4C2gsJHZv4iinAHFdFqzqK1wFLkLpapYX6o9clnCsMpf</t>
  </si>
  <si>
    <t>79dQtq6ga2pL5svjyI9vwJ</t>
  </si>
  <si>
    <t>6iax11SKEZhY8rQyeOo4x9</t>
  </si>
  <si>
    <t>HOP 20.04 Workers’ welfare</t>
  </si>
  <si>
    <t>4C2gsJHZv4iinAHFdFqzqK5aNPbKKRWAA60MBjo0xV4c</t>
  </si>
  <si>
    <t>sRjWGUiOhcqw76XsR8gAI</t>
  </si>
  <si>
    <t>1E1VhZbj9C7JN1P2MNO7PP</t>
  </si>
  <si>
    <t>HOP 20.03 Personal protective equipment</t>
  </si>
  <si>
    <t>4C2gsJHZv4iinAHFdFqzqK2Uopg36JNeaciZYcYszEzl</t>
  </si>
  <si>
    <t>01tN17HCTCOfRqB0HpKw6Y</t>
  </si>
  <si>
    <t>5Nuj2EiEyMVydcblHaISFD</t>
  </si>
  <si>
    <t>HOP 20.02 Hazards and first aid</t>
  </si>
  <si>
    <t>6wlTC8ogftkq4iCmKwM5w91QBze7NaIYiHw7VdVlbt4H</t>
  </si>
  <si>
    <t>1KTkWDhfrJeGjNaGLlu9N0</t>
  </si>
  <si>
    <t>4xvzsgnTOtRkF4CQ8kI09i</t>
  </si>
  <si>
    <t>HOP 20.01 Risk assessment and training</t>
  </si>
  <si>
    <t>6wlTC8ogftkq4iCmKwM5w962pcFPkt77OZum9a77v4Bc</t>
  </si>
  <si>
    <t>5xEVaZMRr4rPr0X5emTIed</t>
  </si>
  <si>
    <t>QMS 12.5  Independence and confidentiality</t>
  </si>
  <si>
    <t>NOTE: The qualification of internal auditors shall be evaluated annually by the CBs.</t>
  </si>
  <si>
    <t>6wlTC8ogftkq4iCmKwM5w95WJHGPTTWb7MtMDRBmMa6c</t>
  </si>
  <si>
    <t>37fXovEh91vOo3rWoXQeeB</t>
  </si>
  <si>
    <t>QMS 12.3.3  Technical skills and qualifications - Internal farm auditor</t>
  </si>
  <si>
    <t>Sign-off of internal farm auditors shall only occur as a result of:</t>
  </si>
  <si>
    <t>6wlTC8ogftkq4iCmKwM5w9198tyEsFhpRSGa7ciBtswI</t>
  </si>
  <si>
    <t>2hLNcKAKs5NIk2b92G5cU2</t>
  </si>
  <si>
    <t>ndILr7BDGoGn3oFrbuSXm</t>
  </si>
  <si>
    <t>QMS</t>
  </si>
  <si>
    <t>6wlTC8ogftkq4iCmKwM5w9zq9mC4X4axaBhi2FBiFDN</t>
  </si>
  <si>
    <t>5KtGpFDOZJqtfY2fIRqZm8</t>
  </si>
  <si>
    <t>5QcqRKjyugITtX9F5mWxJx</t>
  </si>
  <si>
    <t>DISCIPLINARY PROCEDURES</t>
  </si>
  <si>
    <t>6wlTC8ogftkq4iCmKwM5w910c0y7GWMTWtoirCquzgD2</t>
  </si>
  <si>
    <t>SEQt0LTaINvR7ShWuB8sk</t>
  </si>
  <si>
    <t>3REBipJjMBilm8fOUb7AAk</t>
  </si>
  <si>
    <t>WORKING HOURS</t>
  </si>
  <si>
    <t>awxbzDqiAc5w5F9Xaavfk5TvyR0UgB0EOmnMkFaZftX</t>
  </si>
  <si>
    <t>6ppjGKAbGM5VIqSujIYrHY</t>
  </si>
  <si>
    <t>3J24Glrer1437lwsauUMDz</t>
  </si>
  <si>
    <t>TIME RECORDING SYSTEMS</t>
  </si>
  <si>
    <t>7DAWrJ4FEll4vr7SY3agoa5TvyR0UgB0EOmnMkFaZftX</t>
  </si>
  <si>
    <t>23ZO57D7EyypjkkiWSWNQk</t>
  </si>
  <si>
    <t>LIlGAXC7dgnKPjxv0CHy9</t>
  </si>
  <si>
    <t>COMPULSORY SCHOOL AGE AND SCHOOL ACCESS</t>
  </si>
  <si>
    <t>Ttg0N6A2FwKCNo4IteaLK5TvyR0UgB0EOmnMkFaZftX</t>
  </si>
  <si>
    <t>4DXJBMYXEpyZXy4TyT4YQR</t>
  </si>
  <si>
    <t>3Ff44zJMwGkTtn6xQrauV0</t>
  </si>
  <si>
    <t>WORKING AGE, CHILD LABOR, AND YOUNG WORKERS</t>
  </si>
  <si>
    <t>1w2d3I6CuKthFEEDJPAfK25TvyR0UgB0EOmnMkFaZftX</t>
  </si>
  <si>
    <t>4QXLZknWQnGgnf1s2Squ4p</t>
  </si>
  <si>
    <t>7w9H6anypUchjmMOZrr9fi</t>
  </si>
  <si>
    <t>WAGES</t>
  </si>
  <si>
    <t>2B20jqk2goXcNqV2HX9qhe5TvyR0UgB0EOmnMkFaZftX</t>
  </si>
  <si>
    <t>4IFbSwjHov4J6TAVK47Q5l</t>
  </si>
  <si>
    <t>bxrVXJ4xWVl7PtHasGENb</t>
  </si>
  <si>
    <t>PAYMENTS</t>
  </si>
  <si>
    <t>MyNM2sLtxWP06FudRhDir5TvyR0UgB0EOmnMkFaZftX</t>
  </si>
  <si>
    <t>3TZ8Abr9rBhG4b2REuJghw</t>
  </si>
  <si>
    <t>19R27icHjrePmOqhbMVB4F</t>
  </si>
  <si>
    <t>TERMS OF EMPLOYMENT DOCUMENTS AND FORCED LABOR INDICATORS</t>
  </si>
  <si>
    <t>7EkiTjscQQ9YBuIWe6RZFk5TvyR0UgB0EOmnMkFaZftX</t>
  </si>
  <si>
    <t>6Zw0pPyeSgJ417YfAqafgC</t>
  </si>
  <si>
    <t>seSMMRr8dVZQE1tIIM2oM</t>
  </si>
  <si>
    <t>ACCESS TO LABOR REGULATION INFORMATION</t>
  </si>
  <si>
    <t>78lhTFJm2kvuowgAOftnD05TvyR0UgB0EOmnMkFaZftX</t>
  </si>
  <si>
    <t>3HkHCaJAY8U3Pyyr510VNm</t>
  </si>
  <si>
    <t>6fz1ZcgpxCeEz3mRGrevNc</t>
  </si>
  <si>
    <t>PRODUCER’S HUMAN RIGHTS POLICIES</t>
  </si>
  <si>
    <t>6NkzRvY2LtIEq9u93VYbsg5TvyR0UgB0EOmnMkFaZftX</t>
  </si>
  <si>
    <t>5uCJ7ub4A2ZDh3r7ebhDDD</t>
  </si>
  <si>
    <t>7M8kd0W9wjpA8V5QSHHaVd</t>
  </si>
  <si>
    <t>COMPLAINT PROCESS</t>
  </si>
  <si>
    <t>4G6L5rXAv5opyJXaaJSspR2VMR7eFBhsXQA1k8IjqWQx</t>
  </si>
  <si>
    <t>3dbFdi5Qo6RlC4NEidRfe2</t>
  </si>
  <si>
    <t>hQNd2uxITz3h9L5NA0Esq</t>
  </si>
  <si>
    <t>GRASP WORKER REPRESENTATION</t>
  </si>
  <si>
    <t>2jUiyLvMOWJh04zKpLzls87mYXogZyldja1l4zH5Wvh4</t>
  </si>
  <si>
    <t>4tcqaKxItd2UudJKkhirlw</t>
  </si>
  <si>
    <t>1o8mD6EnK5wQwCEJoONfYj</t>
  </si>
  <si>
    <t>RIGHT OF ASSOCIATION AND REPRESENTATION</t>
  </si>
  <si>
    <t>2jUiyLvMOWJh04zKpLzls84JDwCyBH1ImTjbVhIZvTq3</t>
  </si>
  <si>
    <t>f1ADyJdTgZckMF873LBtG</t>
  </si>
  <si>
    <t>538rGD6MQerNMNSCfcYCp7</t>
  </si>
  <si>
    <t>GENERAL</t>
  </si>
  <si>
    <t>4G6L5rXAv5opyJXaaJSspR24wmFn53ZJndoxOd1EgcHe</t>
  </si>
  <si>
    <t>7d1h0m9pz35YRdo6SUeCBJ</t>
  </si>
  <si>
    <t>QMS 12 Qualification Requirements</t>
  </si>
  <si>
    <t>2rOCEOZ7FKjNjNArXiLHzT5S5Axhf3c7R5yra1GF3lz</t>
  </si>
  <si>
    <t>6HdXV2n4nPxqhZZHqKk1IB</t>
  </si>
  <si>
    <t>QMS 11 Minimum Qualification requirements for key staff</t>
  </si>
  <si>
    <t>2rOCEOZ7FKjNjNArXiLHzT2nHnjQBzxk2jzqTlOcVbMi</t>
  </si>
  <si>
    <t>1GylsZuzswRyx3gGY1kRVP</t>
  </si>
  <si>
    <t>QMS 10 Logo Use</t>
  </si>
  <si>
    <t>3htAhHdPv9OtsLHNNhtZxHKwyucNsg6nzI6rjENLt3d</t>
  </si>
  <si>
    <t>4fZ94v0D7Q3k5nMpXDQ1gU</t>
  </si>
  <si>
    <t>QMS 09 Registration of additional members/sites to the certificate</t>
  </si>
  <si>
    <t>6GF3xiweshSSrjhesMZt6f5TvyR0UgB0EOmnMkFaZftX</t>
  </si>
  <si>
    <t>5cdB0Hk0HWWPoe36r10cTG</t>
  </si>
  <si>
    <t>QMS 08 Outsourced activities</t>
  </si>
  <si>
    <t>2PY4EEd6KbBqNYrQrNPBD45TvyR0UgB0EOmnMkFaZftX</t>
  </si>
  <si>
    <t>39Hes98vGzeLAvKkKTawVO</t>
  </si>
  <si>
    <t>QMS 07 Product withdrawal</t>
  </si>
  <si>
    <t>2jUiyLvMOWJh04zKpLzls84owgIkC6nXLa7lsm0MrLOO</t>
  </si>
  <si>
    <t>2nIFvbGDtVjetX4bSd1ieY</t>
  </si>
  <si>
    <t>QMS 06 Product traceability and segregation</t>
  </si>
  <si>
    <t>2jUiyLvMOWJh04zKpLzls857CpNqy9lJZPIEGl3cpn84</t>
  </si>
  <si>
    <t>3C1zcoZhmW10RikKo66Omx</t>
  </si>
  <si>
    <t>QMS 05 Internal Audits</t>
  </si>
  <si>
    <t>2jUiyLvMOWJh04zKpLzls823vkcq3eLNCd3go9Rkaald</t>
  </si>
  <si>
    <t>1iv5WR7BCTAyGuWtCRpan4</t>
  </si>
  <si>
    <t>QMS 04 Complaint handling</t>
  </si>
  <si>
    <t>3jqGVv62GBsd8KJSjIWQ7X55ckAD4CZWQhWLcwQj76KJ</t>
  </si>
  <si>
    <t>7t9IyYzQxOwCX1utYaZDrZ</t>
  </si>
  <si>
    <t>QMS 03 Document Control</t>
  </si>
  <si>
    <t>3jqGVv62GBsd8KJSjIWQ7X5SgdbGCqfnJhgVdCZaO52C</t>
  </si>
  <si>
    <t>5zXPfhwhAd1IOsIeHeU5CM</t>
  </si>
  <si>
    <t>QMS 02 Management and organization</t>
  </si>
  <si>
    <t>2rOCEOZ7FKjNjNArXiLHzT2GgfGeHb0isCXFe3cDafB8</t>
  </si>
  <si>
    <t>3XeWo0HK2q2LIAWuiLq81E</t>
  </si>
  <si>
    <t>QMS  01 Legality and administration</t>
  </si>
  <si>
    <t>2rOCEOZ7FKjNjNArXiLHzT2z9eo0DDlV0YPSYz2O8J7r</t>
  </si>
  <si>
    <t>5DRnU7mjS8VCI7Ap2v73CO</t>
  </si>
  <si>
    <t>10c0y7GWMTWtoirCquzgD2</t>
  </si>
  <si>
    <t>AQ 28.06 FOOD SAFETY SYSTEM</t>
  </si>
  <si>
    <t>2rOCEOZ7FKjNjNArXiLHzT3Zzd9zsLAfuVfEUUYQV7Pd</t>
  </si>
  <si>
    <t>GPN1iO2ZupplHeWuJnm7J</t>
  </si>
  <si>
    <t>zq9mC4X4axaBhi2FBiFDN</t>
  </si>
  <si>
    <t>AQ 28.05 PRODUCTS WITH THE GGN LABEL VISUAL ELEMENTS</t>
  </si>
  <si>
    <t>Applicable only to products with the GGN label visual elements
Licensed companies are entitled to use and label their products with the GGN label visual elements in addition to the GGN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t>
  </si>
  <si>
    <t>2rOCEOZ7FKjNjNArXiLHzT11ZC60E3YAtAUx5wNuuXwj</t>
  </si>
  <si>
    <t>6boq5twCHOdIrNojlxuFjG</t>
  </si>
  <si>
    <t>198tyEsFhpRSGa7ciBtswI</t>
  </si>
  <si>
    <t>AQ 28.04 IDENTIFICATION OF OUTPUT WITH CERTIFIED STATUS (ORIGINATING FROM CERTIFIED PRODUCTION PROCESSES)</t>
  </si>
  <si>
    <t>The producer and the products are properly identified to allow traceability and validation of the certification status.</t>
  </si>
  <si>
    <t>3WOTX6z9yCADtqy7fUTDJn5TvyR0UgB0EOmnMkFaZftX</t>
  </si>
  <si>
    <t>VoonZx94STGuLmJNzGHQX</t>
  </si>
  <si>
    <t>5WJHGPTTWb7MtMDRBmMa6c</t>
  </si>
  <si>
    <t>AQ 28.03 TRACEBILITY</t>
  </si>
  <si>
    <t xml:space="preserve"> Certified products are traceable. The producer may use either the segregation method or the identity preservation method to ensure traceability.</t>
  </si>
  <si>
    <t>5HjMxha5zh3JmCKzoQNaGT5TvyR0UgB0EOmnMkFaZftX</t>
  </si>
  <si>
    <t>4rPb6aRnjT1RlOidzZW8NT</t>
  </si>
  <si>
    <t>62pcFPkt77OZum9a77v4Bc</t>
  </si>
  <si>
    <t>AQ 28.02 INPUT AND OUTPUT VERIFICATION</t>
  </si>
  <si>
    <t>This section does not apply if the producer processes only their own farmed products and is not registered in the GLOBALG.A.P. IT systems for parallel ownership.</t>
  </si>
  <si>
    <t>6cVkk3FsKVyXw3Axz1X0EJKWseLrLUhPeorCfNWn5jf</t>
  </si>
  <si>
    <t>1Gmj3oSGRRz2wF43jglNiZ</t>
  </si>
  <si>
    <t>1QBze7NaIYiHw7VdVlbt4H</t>
  </si>
  <si>
    <t>AQ 28.01 MANAGEMENT STRUCTURE</t>
  </si>
  <si>
    <t>6cVkk3FsKVyXw3Axz1X0EJ55afRttVG4dVUXKLoNoQoe</t>
  </si>
  <si>
    <t>3U9ZVLZyebAQYRVksg1MLP</t>
  </si>
  <si>
    <t>6wlTC8ogftkq4iCmKwM5w9</t>
  </si>
  <si>
    <t>AQ 28 POSTHARVEST – MASS BALANCE AND TRACEABILITY</t>
  </si>
  <si>
    <t>"Legal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companies themselves are not certified. “Certified product” refers instead to a product originating from an Integrated Farm Assurance (IFA) certified production process. “Certified producer” and “certified sources” refer to a producer/source whose production processes have been certified."</t>
  </si>
  <si>
    <t>6cVkk3FsKVyXw3Axz1X0EJ6tiYYI8mKlvSXw5jfqgMdE</t>
  </si>
  <si>
    <t>6DK33hs49O0mVODM44PumI</t>
  </si>
  <si>
    <t>mo9Uog2nl7PhTPO5LbeWt</t>
  </si>
  <si>
    <t>AQ 06.01 Identification of waste and pollutants</t>
  </si>
  <si>
    <t>4G6L5rXAv5opyJXaaJSspR5mdYYXLIFyNI492xPC4Wrk</t>
  </si>
  <si>
    <t>MfbZ6xSbvl0LIQHCG3HAH</t>
  </si>
  <si>
    <t>7BbYPU8D5VjuX50wR037bc</t>
  </si>
  <si>
    <t>AQ 01.01 Site history</t>
  </si>
  <si>
    <t>4pvzWZLf4r0AsvpuWuoYAC6eaxQshM5yuY2WLlQ8amUS</t>
  </si>
  <si>
    <t>2D3gR7aaHx6tnYQQuF1lXz</t>
  </si>
  <si>
    <t>3IMlwAGWtNQ8ZjIBrbKwsL</t>
  </si>
  <si>
    <t>FO 02.05 Logo use</t>
  </si>
  <si>
    <t>4pvzWZLf4r0AsvpuWuoYAC6moTS0uCjB77ymqMRrEaKu</t>
  </si>
  <si>
    <t>476rC4cdc9j8oss1h3sXXS</t>
  </si>
  <si>
    <t>1oGNflTpAerQDWPIkzL1jE</t>
  </si>
  <si>
    <t>AQ 26.02 Blood waters</t>
  </si>
  <si>
    <t>4pvzWZLf4r0AsvpuWuoYAC1V7OJsLngbMIMF5cpB2lgv</t>
  </si>
  <si>
    <t>3dK0wdZnclzgLIOpYhYOUM</t>
  </si>
  <si>
    <t>xbaIyuRHw74GoMT8PbnKx</t>
  </si>
  <si>
    <t>AQ 26.01 Stunning and bleeding</t>
  </si>
  <si>
    <t>4pvzWZLf4r0AsvpuWuoYAC69tkf9xTq4aAYbrRMthWNF</t>
  </si>
  <si>
    <t>304WayBeH0VzrDds0V9TK0</t>
  </si>
  <si>
    <t>6gb3L0lEZN6wO8WjVRr7lV</t>
  </si>
  <si>
    <t>AQ 25.03 Escapes and indigenous species</t>
  </si>
  <si>
    <t>4pvzWZLf4r0AsvpuWuoYAC32bnxD3iuIFgJa6SxSTZZE</t>
  </si>
  <si>
    <t>60YTqCQn7FH9usxqAQOiqL</t>
  </si>
  <si>
    <t>1aV0zFwSp9AmvxxfeGq2eA</t>
  </si>
  <si>
    <t>AQ 25.02 Mortalities in holding facilities, including well boats, and/or prior to slaughter</t>
  </si>
  <si>
    <t>4pvzWZLf4r0AsvpuWuoYAC65SiBmR9xE6MmZIJH2OMh8</t>
  </si>
  <si>
    <t>3voJYmeY4m9jVUrQOPEIep</t>
  </si>
  <si>
    <t>5TX5THcQM5Np1uQ5ItrWLM</t>
  </si>
  <si>
    <t>AQ 25.01 Farmed aquatic species welfare in holding and crowding facilities, including live well boat transfer, and/or prior to slaughter</t>
  </si>
  <si>
    <t>Minimizing stress of the farmed aquatic species immediately prior to slaughter is necessary to prevent welfare problems.</t>
  </si>
  <si>
    <t>4pvzWZLf4r0AsvpuWuoYAC4Zl4dLXiCmXFVqnsslPb0x</t>
  </si>
  <si>
    <t>vjS57MJ5nsSkYmlRxSwbF</t>
  </si>
  <si>
    <t>2fdp0291AK18VPCACdP0xw</t>
  </si>
  <si>
    <t>AQ 24.02 Traceability of harvested farmed aquatic species</t>
  </si>
  <si>
    <t>4pvzWZLf4r0AsvpuWuoYAC12xtoMmsI7QQenkWEVMZAu</t>
  </si>
  <si>
    <t>6Nj4cfV6ylPpCa0EI9BKKW</t>
  </si>
  <si>
    <t>75ZhDFwSi67hTEERmDGpdT</t>
  </si>
  <si>
    <t>AQ 24.01 Harvesting – Method of harvest/dispatch</t>
  </si>
  <si>
    <t>4pvzWZLf4r0AsvpuWuoYAC3bnauhR2XKWnnmjxnrNJeQ</t>
  </si>
  <si>
    <t>1JbLaD4cXHUBhzd0XaNL3n</t>
  </si>
  <si>
    <t>2lcjWDd2pC4Mxvjx89tTP3</t>
  </si>
  <si>
    <t>AQ 22.02 Feed records</t>
  </si>
  <si>
    <t>4Igs0TcvRtcZaLqERpBzyw5TvyR0UgB0EOmnMkFaZftX</t>
  </si>
  <si>
    <t>59QewLUkUiVzPdGlfgu21o</t>
  </si>
  <si>
    <t>3vLjIvLzmFDnyHGwp4sKjy</t>
  </si>
  <si>
    <t>AQ 22.01 General</t>
  </si>
  <si>
    <t>6inH5pgUJeX8hyB3EYnjvL3vLjIvLzmFDnyHGwp4sKjy</t>
  </si>
  <si>
    <t>2IpBpucJX7pJDK7yar4Pdz</t>
  </si>
  <si>
    <t>3bnauhR2XKWnnmjxnrNJeQ</t>
  </si>
  <si>
    <t>AQ 20.09 Machinery and equipment</t>
  </si>
  <si>
    <t>6inH5pgUJeX8hyB3EYnjvL2lcjWDd2pC4Mxvjx89tTP3</t>
  </si>
  <si>
    <t>4b75QxZajdtzw35yuJYzax</t>
  </si>
  <si>
    <t>65SiBmR9xE6MmZIJH2OMh8</t>
  </si>
  <si>
    <t>AQ 20.06 All pens in bodies of water</t>
  </si>
  <si>
    <t>6inH5pgUJeX8hyB3EYnjvL4WvVgaj0DmqytcECbsfj85</t>
  </si>
  <si>
    <t>LBOB0pVTmEHC3zp2yT9uB</t>
  </si>
  <si>
    <t>32bnxD3iuIFgJa6SxSTZZE</t>
  </si>
  <si>
    <t>AQ 20.05 Mortality</t>
  </si>
  <si>
    <t>1YbYgCwF5emApZVepFq1X175ZhDFwSi67hTEERmDGpdT</t>
  </si>
  <si>
    <t>2fxuNtMikwq4pGJPm9UHmp</t>
  </si>
  <si>
    <t>69tkf9xTq4aAYbrRMthWNF</t>
  </si>
  <si>
    <t>AQ 20.04 Treatment records</t>
  </si>
  <si>
    <t>1YbYgCwF5emApZVepFq1X12fdp0291AK18VPCACdP0xw</t>
  </si>
  <si>
    <t>2jMIlVn1YjTp2J7QpgwC0e</t>
  </si>
  <si>
    <t>1V7OJsLngbMIMF5cpB2lgv</t>
  </si>
  <si>
    <t>AQ 20.03 Treatments</t>
  </si>
  <si>
    <t>61TDaidZRAGqCBPGs8ha8G5TX5THcQM5Np1uQ5ItrWLM</t>
  </si>
  <si>
    <t>iRZqmNFK3RvDpleWESvWD</t>
  </si>
  <si>
    <t>6moTS0uCjB77ymqMRrEaKu</t>
  </si>
  <si>
    <t>AQ 20.02 Farmed aquatic species health and welfare</t>
  </si>
  <si>
    <t>61TDaidZRAGqCBPGs8ha8G1aV0zFwSp9AmvxxfeGq2eA</t>
  </si>
  <si>
    <t>ULRbRAkZftwkpBniFH1e3</t>
  </si>
  <si>
    <t>6eaxQshM5yuY2WLlQ8amUS</t>
  </si>
  <si>
    <t>AQ 20.01 Traceability and stock origin</t>
  </si>
  <si>
    <t>61TDaidZRAGqCBPGs8ha8G6gb3L0lEZN6wO8WjVRr7lV</t>
  </si>
  <si>
    <t>2Oh375nnYEbnQDw1A6DTeg</t>
  </si>
  <si>
    <t>6tiYYI8mKlvSXw5jfqgMdE</t>
  </si>
  <si>
    <t>AQ 18.03 Brood fish stripping</t>
  </si>
  <si>
    <t xml:space="preserve">If brood fish are stripped, this shall be done with consideration for the animals’ welfare.
</t>
  </si>
  <si>
    <t>12V2s4FpWw8zBFdb1VY42AxbaIyuRHw74GoMT8PbnKx</t>
  </si>
  <si>
    <t>3oVFuQiVBK4m7nEKjxabKy</t>
  </si>
  <si>
    <t>55afRttVG4dVUXKLoNoQoe</t>
  </si>
  <si>
    <t>AQ 18.02 Hatchery management</t>
  </si>
  <si>
    <t>12V2s4FpWw8zBFdb1VY42A1oGNflTpAerQDWPIkzL1jE</t>
  </si>
  <si>
    <t>3R09p8j9SBPrd2ZkAKqqPy</t>
  </si>
  <si>
    <t>11ZC60E3YAtAUx5wNuuXwj</t>
  </si>
  <si>
    <t>AQ 07.04 High conservation value areas</t>
  </si>
  <si>
    <t>fpZn5YAfrwOfpIHt5wBr75TvyR0UgB0EOmnMkFaZftX</t>
  </si>
  <si>
    <t>WVkyFPGsvsPsC7Lz3bNRP</t>
  </si>
  <si>
    <t>3Zzd9zsLAfuVfEUUYQV7Pd</t>
  </si>
  <si>
    <t xml:space="preserve">AQ 07.03 Escapes </t>
  </si>
  <si>
    <t>QZfIR1aSAjL2YcUqo376X5TvyR0UgB0EOmnMkFaZftX</t>
  </si>
  <si>
    <t>fICsjkYrHVr87NAeTjI92</t>
  </si>
  <si>
    <t>2z9eo0DDlV0YPSYz2O8J7r</t>
  </si>
  <si>
    <t>AQ 07.02 Predator exclusion plan</t>
  </si>
  <si>
    <t>3htAhHdPv9OtsLHNNhtZxH7BbYPU8D5VjuX50wR037bc</t>
  </si>
  <si>
    <t>3wjtllhf2EZ05k7ry5E364</t>
  </si>
  <si>
    <t>2GgfGeHb0isCXFe3cDafB8</t>
  </si>
  <si>
    <t>AQ 07.01 Impact of farming on the environment and biodiversity</t>
  </si>
  <si>
    <t>3htAhHdPv9OtsLHNNhtZxH6udigXdkpe8Lswjod4NBOa</t>
  </si>
  <si>
    <t>2lIJrvbtPcVuY8RZkfCGAZ</t>
  </si>
  <si>
    <t>55ckAD4CZWQhWLcwQj76KJ</t>
  </si>
  <si>
    <t>AQ 06.03 Environmental impact and management</t>
  </si>
  <si>
    <t>3jqGVv62GBsd8KJSjIWQ7Xmo9Uog2nl7PhTPO5LbeWt</t>
  </si>
  <si>
    <t>54b9jNn5l6JshlbKMcZkvo</t>
  </si>
  <si>
    <t>2DBDLKNCCHjgeVp2fH2kz4</t>
  </si>
  <si>
    <t>AQ 06.02 Waste and pollution action plan</t>
  </si>
  <si>
    <t>3jqGVv62GBsd8KJSjIWQ7X2DBDLKNCCHjgeVp2fH2kz4</t>
  </si>
  <si>
    <t>3CUgz7Cjbz3lVegK48kdwN</t>
  </si>
  <si>
    <t>KwyucNsg6nzI6rjENLt3d</t>
  </si>
  <si>
    <t>AQ 01.03 Legislative framework</t>
  </si>
  <si>
    <t>1kzI7hCCMY4wQOFQmIPOPD5TvyR0UgB0EOmnMkFaZftX</t>
  </si>
  <si>
    <t>101TCDdkyoiKx59uYCCXGd</t>
  </si>
  <si>
    <t>6udigXdkpe8Lswjod4NBOa</t>
  </si>
  <si>
    <t>AQ 01.02 Site management</t>
  </si>
  <si>
    <t>5OZ3Oy0MVM5jXao9ZvAlrA5TvyR0UgB0EOmnMkFaZftX</t>
  </si>
  <si>
    <t>vmjGfCIFJSM7cQD7NFV80</t>
  </si>
  <si>
    <t>1MAAg94AQdklTBAzABM4wS</t>
  </si>
  <si>
    <t>FO 03.03 Genetically modified organisms</t>
  </si>
  <si>
    <t>4ZGW9ZWBwWewpL1DYzfgyb5TvyR0UgB0EOmnMkFaZftX</t>
  </si>
  <si>
    <t>4CJaPlJ48CsnwJPpOBaOcW</t>
  </si>
  <si>
    <t>KWseLrLUhPeorCfNWn5jf</t>
  </si>
  <si>
    <t>AQ 18.01 Brood stock and seedlings</t>
  </si>
  <si>
    <t>Depending on species: Ova, smolt, fry, fingerling, larvae, alevin, spat, nauplii and post-larvae, others</t>
  </si>
  <si>
    <t>4gUkP5eS8EnUG0fKZ0tMiZ5TvyR0UgB0EOmnMkFaZftX</t>
  </si>
  <si>
    <t>4amaTwSSW3aZdfZj8YONNc</t>
  </si>
  <si>
    <t>14lJpH5qVsP8C976yuQrDU</t>
  </si>
  <si>
    <t>FV 28.03 Substrates</t>
  </si>
  <si>
    <t>7HDQtIsDtzns0bD1ntR0eP5TvyR0UgB0EOmnMkFaZftX</t>
  </si>
  <si>
    <t>1iBxbUx6cezVlgCvMmOwI9</t>
  </si>
  <si>
    <t>6twC7WvSzvTac9PtqXVar6</t>
  </si>
  <si>
    <t>FO 04.02 Soil fumigation</t>
  </si>
  <si>
    <t>5ZEbtYAwaiK1X4qvVH0ye85TvyR0UgB0EOmnMkFaZftX</t>
  </si>
  <si>
    <t>1nW8TTNH1fusUklcAyzJ3O</t>
  </si>
  <si>
    <t>2g5JReDfSpzAHl16771ew5</t>
  </si>
  <si>
    <t>FV 28.02 Soil fumigation</t>
  </si>
  <si>
    <t>36VGW0OgI5dbYuNy8pN1X45TvyR0UgB0EOmnMkFaZftX</t>
  </si>
  <si>
    <t>4dqTp7fkABPCSIwP6BJ67E</t>
  </si>
  <si>
    <t>Jfokfy0DypbRD7D7zEF8h</t>
  </si>
  <si>
    <t>FO 04.03 Substrates</t>
  </si>
  <si>
    <t>1LqxqbMnYmX3O47nTDkHLF5TvyR0UgB0EOmnMkFaZftX</t>
  </si>
  <si>
    <t>6CSFbUgkhrbJU87vlKmRUq</t>
  </si>
  <si>
    <t>1DSOMfBwEJ7NMTIzs3yO1i</t>
  </si>
  <si>
    <t>FV 29.04 Nutrient content</t>
  </si>
  <si>
    <t>76Up1Jlz2ogKdKXUH1J3L5TvyR0UgB0EOmnMkFaZftX</t>
  </si>
  <si>
    <t>7KbSmeRQQ9vMW32RA3fvgt</t>
  </si>
  <si>
    <t>3R84nmeK4iATbuwZ2gsDsb</t>
  </si>
  <si>
    <t>FO 04.04 Nutritional needs</t>
  </si>
  <si>
    <t>6l21qjBupUIUO8XLCiUEef5TvyR0UgB0EOmnMkFaZftX</t>
  </si>
  <si>
    <t>5z698mI9SK13uqc3qKoGYH</t>
  </si>
  <si>
    <t>7mjSidGuWy0Ls8TvSUsTPI</t>
  </si>
  <si>
    <t>FV 28.01 Soil management and conservation</t>
  </si>
  <si>
    <t>31r3O7m6YdmvyCuOWIOMh65TvyR0UgB0EOmnMkFaZftX</t>
  </si>
  <si>
    <t>2gbDib5iDBqNNbrpbd3LT0</t>
  </si>
  <si>
    <t>2nHnjQBzxk2jzqTlOcVbMi</t>
  </si>
  <si>
    <t>AQ 07.06 Energy efficiency</t>
  </si>
  <si>
    <t>Farming equipment shall be selected and maintained for optimum energy efficiency. The use of renewable energy sources should be encouraged.</t>
  </si>
  <si>
    <t>7bt3lOtOqh5dlKm5Rqrjx45TvyR0UgB0EOmnMkFaZftX</t>
  </si>
  <si>
    <t>SAeb09u4BIJU5hywl5ZTk</t>
  </si>
  <si>
    <t>glN2WuTeRW3b5FgXbh8Ta</t>
  </si>
  <si>
    <t>FV 22.02 Ecological upgrading of unproductive sites</t>
  </si>
  <si>
    <t>2RFsPSHa2XlX0JHYiJO2Wc5TvyR0UgB0EOmnMkFaZftX</t>
  </si>
  <si>
    <t>OkwgpiefJyhKOx86JFmLs</t>
  </si>
  <si>
    <t>5S5Axhf3c7R5yra1GF3lz</t>
  </si>
  <si>
    <t>AQ 07.05 Ecological upgrading of unproductive sites</t>
  </si>
  <si>
    <t>6PzSKiJw1bRFye5uX49taK5TvyR0UgB0EOmnMkFaZftX</t>
  </si>
  <si>
    <t>Oa7r1b8qY2CRF4UuPKcN3</t>
  </si>
  <si>
    <t>7zXnm2lgE6Oh3K9yFP7Gdf</t>
  </si>
  <si>
    <t>FV 22.01 Management of biodiversity and habitats</t>
  </si>
  <si>
    <t>48EClxc2uJIvBOW8IlSEPt5TvyR0UgB0EOmnMkFaZftX</t>
  </si>
  <si>
    <t>3L2zyFJ2zu5HQQgkTRwa7p</t>
  </si>
  <si>
    <t>5az4vdaXEuQgs5B9UaOjzb</t>
  </si>
  <si>
    <t>FV 20.04 Workers’ welfare</t>
  </si>
  <si>
    <t>2o0PHrjwVpc8TxdOBpkPzy5TvyR0UgB0EOmnMkFaZftX</t>
  </si>
  <si>
    <t>5RQ8IqiLnmA7DEtNqhNVls</t>
  </si>
  <si>
    <t>23vkcq3eLNCd3go9Rkaald</t>
  </si>
  <si>
    <t>AQ 04.05 Workers’ welfare</t>
  </si>
  <si>
    <t>696jSQYmLVDJoD3UnofwTY253gbk0kdnSSFyQX6iFKWy</t>
  </si>
  <si>
    <t>4V5PDUBdj9Q0i7fbGfInQk</t>
  </si>
  <si>
    <t>24wmFn53ZJndoxOd1EgcHe</t>
  </si>
  <si>
    <t>AQ 19.03 Transport of chemical compounds</t>
  </si>
  <si>
    <t>696jSQYmLVDJoD3UnofwTYuzn8UMxTkF1w7M3FTD0sW</t>
  </si>
  <si>
    <t>21mCH63CMsUTKkluKw6dN9</t>
  </si>
  <si>
    <t>6OVfMLlOhjDUtTGVH4d1tI</t>
  </si>
  <si>
    <t>FO 07.05 Plant protection product handling</t>
  </si>
  <si>
    <t>696jSQYmLVDJoD3UnofwTY6aZY7458MgGAXucrp2rDfj</t>
  </si>
  <si>
    <t>tDOe2o0zWYqYm0KNgqj9x</t>
  </si>
  <si>
    <t>3WBrxkh802qoM6WUHlCwcx</t>
  </si>
  <si>
    <t>FV 32.10 Mixing and handling</t>
  </si>
  <si>
    <t>696jSQYmLVDJoD3UnofwTY5U9xxekFJ28sU2NwdkP9u8</t>
  </si>
  <si>
    <t>3gLKlk7CEmbkXjaBvbTvGh</t>
  </si>
  <si>
    <t>FV 20.03 Personal protective equipment</t>
  </si>
  <si>
    <t>696jSQYmLVDJoD3UnofwTY7GSUGbBCg0zqqdO3nIYknt</t>
  </si>
  <si>
    <t>5k6Z1qS7vCZ6NXbWiaUJu9</t>
  </si>
  <si>
    <t>4JDwCyBH1ImTjbVhIZvTq3</t>
  </si>
  <si>
    <t>AQ 04.04 Personal protective equipment</t>
  </si>
  <si>
    <t>696jSQYmLVDJoD3UnofwTY4YYEAFlKQL7dZttPmpxB2F</t>
  </si>
  <si>
    <t>3snGfVLt7Wxd5FZGpG4j8y</t>
  </si>
  <si>
    <t>1j8KzCREQQlaHRiz9wuo0z</t>
  </si>
  <si>
    <t>FO 12.02 Hazards and first aid</t>
  </si>
  <si>
    <t>1gpvHRL3jcuK0YTVBxeDJK5TvyR0UgB0EOmnMkFaZftX</t>
  </si>
  <si>
    <t>4zSkvUbTdlSMEjoMX9r149</t>
  </si>
  <si>
    <t>6rCsdcQbJnfwmnsw2F9C4z</t>
  </si>
  <si>
    <t>FV 20.02 Hazards and first aid</t>
  </si>
  <si>
    <t>6SSbkfthK0LYaxbv5b14GBCewd3FqcwBMtVtTDK4h9s</t>
  </si>
  <si>
    <t>3LyKIn2zocb3lDNExH1RfM</t>
  </si>
  <si>
    <t>7mYXogZyldja1l4zH5Wvh4</t>
  </si>
  <si>
    <t>AQ 04.03 Workers’ hazards and first aid</t>
  </si>
  <si>
    <t>6SSbkfthK0LYaxbv5b14GB7h4leQtnNFBbHHWbgN8lXM</t>
  </si>
  <si>
    <t>7eAOPa3QKXk7fUsXuWAZQT</t>
  </si>
  <si>
    <t>2IPCUnYuMhRLMitDdZuBV6</t>
  </si>
  <si>
    <t>FV 20.01 Risk assessment and training</t>
  </si>
  <si>
    <t>6SSbkfthK0LYaxbv5b14GB5RnRCz8ee4Zl9QUgeRKTHd</t>
  </si>
  <si>
    <t>1o2yFFL4vOygH47fNAZmGV</t>
  </si>
  <si>
    <t>1zDGYHavQ1Y1HUI9R90OOZ</t>
  </si>
  <si>
    <t>FO 07.09 Equipment</t>
  </si>
  <si>
    <t>6SSbkfthK0LYaxbv5b14GB1vk62VlZg3Zq6bcgLfSxGJ</t>
  </si>
  <si>
    <t>31PFCSQaqCuB8q57zJg6RP</t>
  </si>
  <si>
    <t>5OPZTbS8UKCdo5sAfvtHwp</t>
  </si>
  <si>
    <t>FV 32.11 Invoices and procurement documentation</t>
  </si>
  <si>
    <t>6SSbkfthK0LYaxbv5b14GB5TLexd3GI3AjZkCglPj3h5</t>
  </si>
  <si>
    <t>5jtdahGRPyTbM5paWcRuKM</t>
  </si>
  <si>
    <t>wRT3XcKfUaVoLQYa4XeJC</t>
  </si>
  <si>
    <t>FV 32.06 Disposal of surplus application mix</t>
  </si>
  <si>
    <t>6SSbkfthK0LYaxbv5b14GB1OZTzJWvKeCm4lQLj2de5o</t>
  </si>
  <si>
    <t>1P5WF4AhiUVjKU0eMjYNP3</t>
  </si>
  <si>
    <t>r4Wl5viNqALmYQehnJigP</t>
  </si>
  <si>
    <t>FO 07.03 Disposal of surplus application mix</t>
  </si>
  <si>
    <t>6SSbkfthK0LYaxbv5b14GB6v0SS1OCIEL11DaUsdV8qY</t>
  </si>
  <si>
    <t>6akCg1bzbz31hRuysr8H2o</t>
  </si>
  <si>
    <t>3ZsSeRvZNIo9inIvGSDPi7</t>
  </si>
  <si>
    <t>FV 32.05 Obsolete plant protection products</t>
  </si>
  <si>
    <t>3Xuqd2nxrHRHWBMMAl2PDV5TvyR0UgB0EOmnMkFaZftX</t>
  </si>
  <si>
    <t>4Hbavnq82IxeTzp86PTwLH</t>
  </si>
  <si>
    <t>aJyo4GEfHW26SGyqyk8my</t>
  </si>
  <si>
    <t xml:space="preserve">FO 07.07 Obsolete plant protection products </t>
  </si>
  <si>
    <t>5nPf6FvRIaYhUohxiK6Z4C4e9U8QqFWhkb5syMftPkjz</t>
  </si>
  <si>
    <t>3lmOYo1HEXN9WTJSOmoeqn</t>
  </si>
  <si>
    <t>2VMR7eFBhsXQA1k8IjqWQx</t>
  </si>
  <si>
    <t>AQ 19.02 Empty containers and unused chemicals</t>
  </si>
  <si>
    <t>5nPf6FvRIaYhUohxiK6Z4C5wu9vqrUGRlCKkbHt3ECf0</t>
  </si>
  <si>
    <t>76gj5wqMrhjC9IwB6fPD1O</t>
  </si>
  <si>
    <t>2sC7LUqXHhrGUVy4ZkqKu8</t>
  </si>
  <si>
    <t>FV 32.04 Empty containers</t>
  </si>
  <si>
    <t>5nPf6FvRIaYhUohxiK6Z4C7tkt1sKqqlLnUrh71qam9K</t>
  </si>
  <si>
    <t>7bibspXJGGbnFX0bW7wkAp</t>
  </si>
  <si>
    <t>5VavlH2MeUS17rVAik4joc</t>
  </si>
  <si>
    <t>FO 07.06 Empty plant protection product containers</t>
  </si>
  <si>
    <t>6mrYpZ2GcLZ7AP1RVVry5G7te0V5sEO4j2gdaCHhqwRe</t>
  </si>
  <si>
    <t>3G6XCS3kXxaiT6An6fyXYY</t>
  </si>
  <si>
    <t>FV 32.09 Plant protection product and postharvest treatment product storage</t>
  </si>
  <si>
    <t>6mrYpZ2GcLZ7AP1RVVry5GaeLabNl3CjngCaQDiZCnP</t>
  </si>
  <si>
    <t>64tLhqUpveB3E8yVXVsubo</t>
  </si>
  <si>
    <t>3W7dGcEqSrkGPLpK2FPpjb</t>
  </si>
  <si>
    <t>FO 07.04 Plant protection product and postharvest treatment product storage</t>
  </si>
  <si>
    <t>6mrYpZ2GcLZ7AP1RVVry5G6ZlIRqNokp14rd0OrJYpUs</t>
  </si>
  <si>
    <t>1Jsd4Po9zEonkNa6KicOXv</t>
  </si>
  <si>
    <t>6Rr7lWkdEx4UFV3lspdV2c</t>
  </si>
  <si>
    <t>FV 32.03 Plant protection product preharvest intervals</t>
  </si>
  <si>
    <t>6mrYpZ2GcLZ7AP1RVVry5G6Rr7lWkdEx4UFV3lspdV2c</t>
  </si>
  <si>
    <t>1A6ymTFpce17AFVUfpWjBA</t>
  </si>
  <si>
    <t>6ZlIRqNokp14rd0OrJYpUs</t>
  </si>
  <si>
    <t>FV 32.08 Application of other substances</t>
  </si>
  <si>
    <t>6mrYpZ2GcLZ7AP1RVVry5G7FzFPUI62I8icT9zFiqYBn</t>
  </si>
  <si>
    <t>7qLHXfgMF1BvtNhEoTrOl1</t>
  </si>
  <si>
    <t>3JTeuQtOc1OKqfRNulIqvM</t>
  </si>
  <si>
    <t xml:space="preserve">FO 07.08 Application of other substances </t>
  </si>
  <si>
    <t>6mrYpZ2GcLZ7AP1RVVry5G2sC7LUqXHhrGUVy4ZkqKu8</t>
  </si>
  <si>
    <t>2GyriZTFrdoiLg6YAzlPPH</t>
  </si>
  <si>
    <t>FV 32.02 Application records</t>
  </si>
  <si>
    <t>6mrYpZ2GcLZ7AP1RVVry5G3ZsSeRvZNIo9inIvGSDPi7</t>
  </si>
  <si>
    <t>6LT3SsPHecSghrKBDqqFdh</t>
  </si>
  <si>
    <t>Cnld8x4oHlmExTFHGeLjj</t>
  </si>
  <si>
    <t xml:space="preserve">FO 07.02 Application records </t>
  </si>
  <si>
    <t>6mrYpZ2GcLZ7AP1RVVry5GwRT3XcKfUaVoLQYa4XeJC</t>
  </si>
  <si>
    <t>h8R5jJkb29tHZV3B118Di</t>
  </si>
  <si>
    <t>FV 32.01 Plant protection product management</t>
  </si>
  <si>
    <t>6mrYpZ2GcLZ7AP1RVVry5G5OPZTbS8UKCdo5sAfvtHwp</t>
  </si>
  <si>
    <t>3ENhTBiDiLIby2zwwYZ4II</t>
  </si>
  <si>
    <t>5mdYYXLIFyNI492xPC4Wrk</t>
  </si>
  <si>
    <t>AQ 19.01 Chemical compound storage</t>
  </si>
  <si>
    <t>64cWD91pr0geaTi2ASvLb5TvyR0UgB0EOmnMkFaZftX</t>
  </si>
  <si>
    <t>2I5R4B5uqBuxo2ybSCGbHu</t>
  </si>
  <si>
    <t>7tkt1sKqqlLnUrh71qam9K</t>
  </si>
  <si>
    <t>FV 29.02 Storage</t>
  </si>
  <si>
    <t>6AvKQ3DXzy69suGAzqeAmu5TvyR0UgB0EOmnMkFaZftX</t>
  </si>
  <si>
    <t>1CjsvntGscU8PNU0sD5ccV</t>
  </si>
  <si>
    <t>3yiRDwLwt1Ow5dQeFJqM2k</t>
  </si>
  <si>
    <t>FO 04.07 Fertilizer and biostimulant storage</t>
  </si>
  <si>
    <t>2apQYV4sVGueZxb722p8822IPCUnYuMhRLMitDdZuBV6</t>
  </si>
  <si>
    <t>3IUiXuwp5nc4lJpNyIt6Gm</t>
  </si>
  <si>
    <t>5wu9vqrUGRlCKkbHt3ECf0</t>
  </si>
  <si>
    <t>FV 29.01 Application records</t>
  </si>
  <si>
    <t>2apQYV4sVGueZxb722p8826rCsdcQbJnfwmnsw2F9C4z</t>
  </si>
  <si>
    <t>21iP5X956IMsI7DJvW88jr</t>
  </si>
  <si>
    <t>4Zl4dLXiCmXFVqnsslPb0x</t>
  </si>
  <si>
    <t>AQ 20.07 Ponds</t>
  </si>
  <si>
    <t>2apQYV4sVGueZxb722p88222v7nnkQpO82gWNsHA3e6i</t>
  </si>
  <si>
    <t>7cF7TZI0Gd9xPsfARGQ9l9</t>
  </si>
  <si>
    <t>4e9U8QqFWhkb5syMftPkjz</t>
  </si>
  <si>
    <t>FV 29.03 Organic fertilizers</t>
  </si>
  <si>
    <t>6mrYpZ2GcLZ7AP1RVVry5G3WBrxkh802qoM6WUHlCwcx</t>
  </si>
  <si>
    <t>466hVwkhlu8tOtAvU7MH3t</t>
  </si>
  <si>
    <t>7o4R1VJX1KXn6Y2mK3KBnX</t>
  </si>
  <si>
    <t>FO 04.05 Nutrient content</t>
  </si>
  <si>
    <t>2apQYV4sVGueZxb722p8825az4vdaXEuQgs5B9UaOjzb</t>
  </si>
  <si>
    <t>2uILNFLSUSNvYMiLxTWG1l</t>
  </si>
  <si>
    <t>4CTLgpMoXEpcE8tXLndCGp</t>
  </si>
  <si>
    <t xml:space="preserve">FO 03.04 Transition period </t>
  </si>
  <si>
    <t>6vDiuqvJNOSRl5wyT01Pym7zXnm2lgE6Oh3K9yFP7Gdf</t>
  </si>
  <si>
    <t>1RPVuNcKGhKGNDUNMmqJad</t>
  </si>
  <si>
    <t>AsizSx9djd7Hn9BlLrbya</t>
  </si>
  <si>
    <t>FO 03.02 Chemical treatments and dressings</t>
  </si>
  <si>
    <t>6vDiuqvJNOSRl5wyT01PymglN2WuTeRW3b5FgXbh8Ta</t>
  </si>
  <si>
    <t>6uoQDWLk4J8jAguIJy4ZW5</t>
  </si>
  <si>
    <t>2ea1rhckQVrSaK28J1Se0f</t>
  </si>
  <si>
    <t>FO 03.01 Propagation material</t>
  </si>
  <si>
    <t>6vDiuqvJNOSRl5wyT01PymegxrRxt1wvmpDaKwSbu23</t>
  </si>
  <si>
    <t>5c3dR1YVmA5sXHhsKmupYd</t>
  </si>
  <si>
    <t>FV 33.05 Product labeling</t>
  </si>
  <si>
    <t>2lCsmz9pLx7NagHecV9mpX5TvyR0UgB0EOmnMkFaZftX</t>
  </si>
  <si>
    <t>2LfyMFMW36CamjuZ0YnMrr</t>
  </si>
  <si>
    <t>4WvVgaj0DmqytcECbsfj85</t>
  </si>
  <si>
    <t>AQ 22.03 Storage of aquaculture feeds</t>
  </si>
  <si>
    <t>2qQW5LAimcgbwLksFTh6tg5TvyR0UgB0EOmnMkFaZftX</t>
  </si>
  <si>
    <t>7iWJXTXYCupkFTEfuzkuQg</t>
  </si>
  <si>
    <t>FV 33.04 Pest control</t>
  </si>
  <si>
    <t>19FqK7ekLK0m3iLHchTn8h2g5JReDfSpzAHl16771ew5</t>
  </si>
  <si>
    <t>6NNCdhTMTpFbSgoGpb63cp</t>
  </si>
  <si>
    <t>FV 33.03 Temperature and humidity control</t>
  </si>
  <si>
    <t>19FqK7ekLK0m3iLHchTn8h14lJpH5qVsP8C976yuQrDU</t>
  </si>
  <si>
    <t>13bKix0KDGNudEM0QXmk1y</t>
  </si>
  <si>
    <t>FV 33.02 Foreign bodies</t>
  </si>
  <si>
    <t>30jEVEr91nZpdd9cxyULwz5TvyR0UgB0EOmnMkFaZftX</t>
  </si>
  <si>
    <t>1PuOePk9uZL3G34wE5JQsg</t>
  </si>
  <si>
    <t>FV 33.01 Packing (in-field or facility) and storage areas</t>
  </si>
  <si>
    <t>5QTGwGTKitdKuEwjmkCJSy5TvyR0UgB0EOmnMkFaZftX</t>
  </si>
  <si>
    <t>2hnZEMTaQG5nB4cObQrjJa</t>
  </si>
  <si>
    <t>12xtoMmsI7QQenkWEVMZAu</t>
  </si>
  <si>
    <t xml:space="preserve">AQ 20.08 Biosecurity 
</t>
  </si>
  <si>
    <t>In addition to food defense requirements; refer to AQ 10.</t>
  </si>
  <si>
    <t>56UycwhshuG3OMlSB7ahAa5TvyR0UgB0EOmnMkFaZftX</t>
  </si>
  <si>
    <t>2MaWcCOjrnzTUZYLyLI2po</t>
  </si>
  <si>
    <t>5U9xxekFJ28sU2NwdkP9u8</t>
  </si>
  <si>
    <t>FV 30.02 Water sources</t>
  </si>
  <si>
    <t>3BmiRfV14Y9UArHysfO3zs5TvyR0UgB0EOmnMkFaZftX</t>
  </si>
  <si>
    <t>2KVEEE9taT1qBKZw1pM15e</t>
  </si>
  <si>
    <t>uzn8UMxTkF1w7M3FTD0sW</t>
  </si>
  <si>
    <t>FV 30.03 Efficient water use on farm</t>
  </si>
  <si>
    <t>4UI39RIn6YI8gQZpGRKexG5TvyR0UgB0EOmnMkFaZftX</t>
  </si>
  <si>
    <t>2p77rPdFZt9MG3aWryompi</t>
  </si>
  <si>
    <t>25itD9t3AKPNN1d0JIB5bx</t>
  </si>
  <si>
    <t>FO 05.04 Water quality</t>
  </si>
  <si>
    <t>6vK5KBcIFJbIyxl3B3ekIp2pCca0Upzl3Nn66JUNHXeF</t>
  </si>
  <si>
    <t>3G2o2VZD4Vhj1j8NCZvH4W</t>
  </si>
  <si>
    <t>FV 30.05 Water quality</t>
  </si>
  <si>
    <t>3YIgWsy9P8ND3BJPQGnD0j2pCca0Upzl3Nn66JUNHXeF</t>
  </si>
  <si>
    <t>6vy7qzuZGnKVxG0fDPIPXR</t>
  </si>
  <si>
    <t>7GSUGbBCg0zqqdO3nIYknt</t>
  </si>
  <si>
    <t>FV 30.04 Water storage</t>
  </si>
  <si>
    <t>3YIgWsy9P8ND3BJPQGnD0j1qvPg1ym8f6SRe66rOl40x</t>
  </si>
  <si>
    <t>3sySSWL5oAIx28hSoUBFMA</t>
  </si>
  <si>
    <t>5SgdbGCqfnJhgVdCZaO52C</t>
  </si>
  <si>
    <t xml:space="preserve">AQ 06.04 Water usage and disposal 
</t>
  </si>
  <si>
    <t>Cross-reference with AQ 06.03.02.</t>
  </si>
  <si>
    <t>3labXsBTDnp2nMlbS2V5AI412fDoNkTQzvavcR1yffoS</t>
  </si>
  <si>
    <t>3Y6whE7A4GTOmBM0cLfCgo</t>
  </si>
  <si>
    <t>6aZY7458MgGAXucrp2rDfj</t>
  </si>
  <si>
    <t>FV 30.06 Irrigation predictions and record keeping</t>
  </si>
  <si>
    <t>3labXsBTDnp2nMlbS2V5AI2PabgCVl2axbE6gvoMhnNb</t>
  </si>
  <si>
    <t>6Qbmg6JuoN770dfkE0ogCG</t>
  </si>
  <si>
    <t>3yEQbyyk01GoZYBCkYA4FP</t>
  </si>
  <si>
    <t>FO 05.02 Predicting irrigation requirements</t>
  </si>
  <si>
    <t>3labXsBTDnp2nMlbS2V5AI1WLl5crwUtAKu9uhWYEzsL</t>
  </si>
  <si>
    <t>3dOYyVrZuqiaWn8aIvCMMR</t>
  </si>
  <si>
    <t>5GJnBn0XaHPkzo9hXhVvqW</t>
  </si>
  <si>
    <t xml:space="preserve">FO 05.01 Water sources
</t>
  </si>
  <si>
    <t>3labXsBTDnp2nMlbS2V5AI3bNRfY2TpP6vkYKG0u4wwr</t>
  </si>
  <si>
    <t>2zscEBuE0OwqbPZjKZeBLF</t>
  </si>
  <si>
    <t>FV 30.01 Water use risk assessments and management plan</t>
  </si>
  <si>
    <t>3YIgWsy9P8ND3BJPQGnD0j743VeTmtrKzh2yBlulWP21</t>
  </si>
  <si>
    <t>6g3NqdQl5NHN5tSVsxrY1N</t>
  </si>
  <si>
    <t>78fF8J8n8uDPsOxFl12Alc</t>
  </si>
  <si>
    <t>FV 32.07 Residue analysis</t>
  </si>
  <si>
    <t>3YIgWsy9P8ND3BJPQGnD0j11FBMuieNmnZtyeFBlepcF</t>
  </si>
  <si>
    <t>5bhPN4DzYGiQBGzqjmqwDA</t>
  </si>
  <si>
    <t>4owgIkC6nXLa7lsm0MrLOO</t>
  </si>
  <si>
    <t>AQ 04.01 Workers’ occupational health and safety</t>
  </si>
  <si>
    <t>3YIgWsy9P8ND3BJPQGnD0jCSohyDpAegE66esWvDgT5</t>
  </si>
  <si>
    <t>3RXNryEkb5RsCci4ZuSpu4</t>
  </si>
  <si>
    <t>79pV2c30dTskerAeol8ohZ</t>
  </si>
  <si>
    <t>FO 01.05 Customer requirements</t>
  </si>
  <si>
    <t>3YIgWsy9P8ND3BJPQGnD0j6OqbxahSFlVeKhLRgYFytR</t>
  </si>
  <si>
    <t>56LbVxj8q6LfC4kf1x4GeA</t>
  </si>
  <si>
    <t>5l2rJiYbFtvFuXNhk6Xt0S</t>
  </si>
  <si>
    <t>FO 08.01 Quality of postharvest water</t>
  </si>
  <si>
    <t>wyDCB5gmC64vDLZ45LmyF5l2rJiYbFtvFuXNhk6Xt0S</t>
  </si>
  <si>
    <t>5HpjunyxjPFZ8ERnK8tq7N</t>
  </si>
  <si>
    <t>6OqbxahSFlVeKhLRgYFytR</t>
  </si>
  <si>
    <t>FO 01.03 Internal documentation</t>
  </si>
  <si>
    <t>3YIgWsy9P8ND3BJPQGnD0j79pV2c30dTskerAeol8ohZ</t>
  </si>
  <si>
    <t>5XO2ouVK6UjXiuayI3pjaw</t>
  </si>
  <si>
    <t>CSohyDpAegE66esWvDgT5</t>
  </si>
  <si>
    <t>FO 01.07 Non-conforming products</t>
  </si>
  <si>
    <t>1TyGiQcuRVxqRPsWm6pYn75GJnBn0XaHPkzo9hXhVvqW</t>
  </si>
  <si>
    <t>5bVj9VFVZ6tCA1nWKx8e7w</t>
  </si>
  <si>
    <t>11FBMuieNmnZtyeFBlepcF</t>
  </si>
  <si>
    <t>FO 01.06 Complaints</t>
  </si>
  <si>
    <t>1TyGiQcuRVxqRPsWm6pYn725itD9t3AKPNN1d0JIB5bx</t>
  </si>
  <si>
    <t>2xx2r9xm1ZFKgkOLcMZqVd</t>
  </si>
  <si>
    <t>743VeTmtrKzh2yBlulWP21</t>
  </si>
  <si>
    <t>FO 01.08 Recall and withdrawal</t>
  </si>
  <si>
    <t>1TyGiQcuRVxqRPsWm6pYn73yEQbyyk01GoZYBCkYA4FP</t>
  </si>
  <si>
    <t>3JyHEnouIJTlEpv89BLJNJ</t>
  </si>
  <si>
    <t>3bNRfY2TpP6vkYKG0u4wwr</t>
  </si>
  <si>
    <t>FO 02.03 Mass balance</t>
  </si>
  <si>
    <t>1TyGiQcuRVxqRPsWm6pYn73bxp0a7dcsX1zRhf8lSDgg</t>
  </si>
  <si>
    <t>65q3YF3Fh2kdDGMu1rvFCM</t>
  </si>
  <si>
    <t>1WLl5crwUtAKu9uhWYEzsL</t>
  </si>
  <si>
    <t>FO 02.02 Parallel ownership</t>
  </si>
  <si>
    <t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t>
  </si>
  <si>
    <t>5JIgB3UDpDaQaRmTmuUpoo2RNwE7jatfe6w5x0Tu6eV4</t>
  </si>
  <si>
    <t>32C8htEWfNkaxTSAw1lMmH</t>
  </si>
  <si>
    <t>2PabgCVl2axbE6gvoMhnNb</t>
  </si>
  <si>
    <t>FO 02.01 Traceability</t>
  </si>
  <si>
    <t>Traceability allows to distinguish between products originating from certified and noncertified production processes, supporting the credibility of the certificate. It also allows producers to reconcile practices with products and improve their production processes and quality. It allows the withdrawal of flowers and ornamentals when needed, and enables customers to be provided with targeted and accurate information concerning implicated products.</t>
  </si>
  <si>
    <t>5JIgB3UDpDaQaRmTmuUpoo5l2rJiYbFtvFuXNhk6Xt0S</t>
  </si>
  <si>
    <t>24BgKpKEedoO1JiqqsJ9K0</t>
  </si>
  <si>
    <t>412fDoNkTQzvavcR1yffoS</t>
  </si>
  <si>
    <t>FO 02.04 GLOBALG.A.P. status</t>
  </si>
  <si>
    <t>5g1godsQJRqbjZxI603Etm2ea1rhckQVrSaK28J1Se0f</t>
  </si>
  <si>
    <t>6Y28XxkqaGhdKkUwmmVWZU</t>
  </si>
  <si>
    <t>1qvPg1ym8f6SRe66rOl40x</t>
  </si>
  <si>
    <t>FO 01.02 Outsourced activities</t>
  </si>
  <si>
    <t>5g1godsQJRqbjZxI603EtmAsizSx9djd7Hn9BlLrbya</t>
  </si>
  <si>
    <t>52qkXF3M0StAXkDQXFCSgS</t>
  </si>
  <si>
    <t>2pCca0Upzl3Nn66JUNHXeF</t>
  </si>
  <si>
    <t>FO 01.04 Training and assigned responsibilities</t>
  </si>
  <si>
    <t>5g1godsQJRqbjZxI603Etm4CTLgpMoXEpcE8tXLndCGp</t>
  </si>
  <si>
    <t>1hr60kCaVVYZ0GddKH3itk</t>
  </si>
  <si>
    <t>57CpNqy9lJZPIEGl3cpn84</t>
  </si>
  <si>
    <t>AQ 04.02 Training and assigned responsibilities</t>
  </si>
  <si>
    <t>IKtB5yVMmBF7k4LaDgUZw4Lhlvkx1w9JtxEbAhlutRi</t>
  </si>
  <si>
    <t>57NpCUzFpLeJMc4iXNsju7</t>
  </si>
  <si>
    <t>IKtB5yVMmBF7k4LaDgUZw4lUZQXD5tjtX2glVe4lraA</t>
  </si>
  <si>
    <t>2Ic89h7XDhn3EnfuxricmS</t>
  </si>
  <si>
    <t>56UycwhshuG3OMlSB7ahAa</t>
  </si>
  <si>
    <t>FV 17 LOGO USE</t>
  </si>
  <si>
    <t>2BGuoLOuGR86Am1Hf7hCiG1WOpilQQJvvs3HIzyLlTD7</t>
  </si>
  <si>
    <t>3KLSVauiw2LpCRLz6sh0Gl</t>
  </si>
  <si>
    <t>QZfIR1aSAjL2YcUqo376X</t>
  </si>
  <si>
    <t>AQ 12 LOGO USE</t>
  </si>
  <si>
    <t>Note regarding GLOBALG.A.P.: The producer shall describe how to ensure that the GLOBALG.A.P. logo and GLOBALG.A.P. Number (GGN) are used only according to the rules below.</t>
  </si>
  <si>
    <t>2BGuoLOuGR86Am1Hf7hCiGCnld8x4oHlmExTFHGeLjj</t>
  </si>
  <si>
    <t>HZVFRQ0lPsAYqgtzVDmvQ</t>
  </si>
  <si>
    <t>fpZn5YAfrwOfpIHt5wBr7</t>
  </si>
  <si>
    <t>AQ 27 DEPURATION</t>
  </si>
  <si>
    <t>2BGuoLOuGR86Am1Hf7hCiG3JTeuQtOc1OKqfRNulIqvM</t>
  </si>
  <si>
    <t>3FzF1LEqvaqcVg1sPXpO4T</t>
  </si>
  <si>
    <t>12V2s4FpWw8zBFdb1VY42A</t>
  </si>
  <si>
    <t>AQ 26 SLAUGHTER ACTIVITIES</t>
  </si>
  <si>
    <t>2BGuoLOuGR86Am1Hf7hCiG5VavlH2MeUS17rVAik4joc</t>
  </si>
  <si>
    <t>7a2Y6DzH7j1VVkaHdI2yOG</t>
  </si>
  <si>
    <t>61TDaidZRAGqCBPGs8ha8G</t>
  </si>
  <si>
    <t>AQ 25 HOLDING AND CROWDING FACILITIES</t>
  </si>
  <si>
    <t>2BGuoLOuGR86Am1Hf7hCiGaJyo4GEfHW26SGyqyk8my</t>
  </si>
  <si>
    <t>1hKXJ13N5lXYEXEOcZHmyy</t>
  </si>
  <si>
    <t>1YbYgCwF5emApZVepFq1X1</t>
  </si>
  <si>
    <t>AQ 24 HARVESTING AND POSTHARVESTING OPERATIONS</t>
  </si>
  <si>
    <t>2BGuoLOuGR86Am1Hf7hCiGr4Wl5viNqALmYQehnJigP</t>
  </si>
  <si>
    <t>32JIKIaeDGwGaAEbTSj6y5</t>
  </si>
  <si>
    <t>3htAhHdPv9OtsLHNNhtZxH</t>
  </si>
  <si>
    <t>AQ 01 SITE HISTORY AND SITE MANAGEMENT</t>
  </si>
  <si>
    <t>One of the key features of sustainable farming is the continuous integration of site-specific knowledge and practical experience into future management planning and practices. This section is intended to ensure that the land, buildings, and other facilities which constitute the farm, are properly legally managed to ensure food safety and sustainability.</t>
  </si>
  <si>
    <t>5JIgB3UDpDaQaRmTmuUpoo64wGe3MdQzgQigsw2nGTdA</t>
  </si>
  <si>
    <t>3xYy6mL2hiBM97rB69PVPI</t>
  </si>
  <si>
    <t>5QTGwGTKitdKuEwjmkCJSy</t>
  </si>
  <si>
    <t>FV 31 INTEGRATED PEST MANAGEMENT</t>
  </si>
  <si>
    <t>IKtB5yVMmBF7k4LaDgUZw3yiRDwLwt1Ow5dQeFJqM2k</t>
  </si>
  <si>
    <t>5vY6xYFjJeJDGdSD1bFJDR</t>
  </si>
  <si>
    <t>6sAnZuzrLy7KwfabltbVL2</t>
  </si>
  <si>
    <t>FO 06 INTEGRATED PEST MANAGEMENT</t>
  </si>
  <si>
    <t xml:space="preserve">Integrated pest management (IPM) involves the careful consideration of all available pest control techniques and the subsequent integration of appropriate measures that discourage the development of pest populations and keeps plant protection products and other interventions to levels that are economically justified and reduce or minimize risks to human health and the environment. See GLOBALG.A.P. Guidelines. 
Given the natural variation on pest development for the different crops and areas, any IPM system shall be implemented in the context of local physical (climatic, topographical, etc.), biological (pest complex, natural enemy complex, etc.), and economic conditions.
A pest, disease, or weed is considered relevant if it needs to be managed (costly to control, control measures have a high impact to the environment or to human health). </t>
  </si>
  <si>
    <t>5EpvIGahtoNQBPGjgtOnbO1zDGYHavQ1Y1HUI9R90OOZ</t>
  </si>
  <si>
    <t>3in4vF0L0QH4cz3j8qyG9c</t>
  </si>
  <si>
    <t>30jEVEr91nZpdd9cxyULwz</t>
  </si>
  <si>
    <t>FV 27 GENETICALLY MODIFIED ORGANISMS</t>
  </si>
  <si>
    <t>4a4Qd6ndeeA7u3kN8ZP1We4sgOMeAcsKM18hKZSWSDgu</t>
  </si>
  <si>
    <t>5biAiXHSgSk4gPg4kzNSvu</t>
  </si>
  <si>
    <t>6cVkk3FsKVyXw3Axz1X0EJ</t>
  </si>
  <si>
    <t>AQ 18 REPRODUCTION – This section provides the additional principles and criteria specifically to hatcheries, when covered under the certificate.</t>
  </si>
  <si>
    <t>4a4Qd6ndeeA7u3kN8ZP1We7e2OTmZvHrA9xmbHveLBmp</t>
  </si>
  <si>
    <t>4zamBXrzVP3v8KPVS98bid</t>
  </si>
  <si>
    <t>2qQW5LAimcgbwLksFTh6tg</t>
  </si>
  <si>
    <t>FV 24 GREENHOUSE-GASES AND CLIMATE CHANGE</t>
  </si>
  <si>
    <t>4a4Qd6ndeeA7u3kN8ZP1We1j8KzCREQQlaHRiz9wuo0z</t>
  </si>
  <si>
    <t>3S4q9BwkV19jVjVj3Fiy75</t>
  </si>
  <si>
    <t>2lCsmz9pLx7NagHecV9mpX</t>
  </si>
  <si>
    <t>FV 23 ENERGY EFFICIENCY</t>
  </si>
  <si>
    <t>4a4Qd6ndeeA7u3kN8ZP1We7iGeybgBH8laSvemDG6yKU</t>
  </si>
  <si>
    <t>1ZiMa81KOMVFgXiEoigZEc</t>
  </si>
  <si>
    <t>4d9ucNGdAsunr2tbELZ2oO</t>
  </si>
  <si>
    <t xml:space="preserve">FO 11 ENERGY EFFICIENCY </t>
  </si>
  <si>
    <t>Optimize energy use, encourage minimization of nonrenewable energy sources and greenhouse gas emissions.
Farming equipment shall be selected and maintained for optimum energy efficiency.</t>
  </si>
  <si>
    <t>4a4Qd6ndeeA7u3kN8ZP1We1ERzCDuPHpofETFZxfdFUx</t>
  </si>
  <si>
    <t>6mL7rNUJjE6ZUJ2ctQLqD1</t>
  </si>
  <si>
    <t>2rOCEOZ7FKjNjNArXiLHzT</t>
  </si>
  <si>
    <t>AQ 07 CONSERVATION</t>
  </si>
  <si>
    <t>Farming and the environment are inseparably linked. Managing wildlife and landscape is of great importance. The abundance and diversity of flora and fauna benefits the enhancement of species and the structural diversity of land and landscape features.</t>
  </si>
  <si>
    <t>2BGuoLOuGR86Am1Hf7hCiG3W7dGcEqSrkGPLpK2FPpjb</t>
  </si>
  <si>
    <t>77iD9G4XGr5vhbqQwrOfqv</t>
  </si>
  <si>
    <t>6vDiuqvJNOSRl5wyT01Pym</t>
  </si>
  <si>
    <t>FV 22 BIODIVERSITY AND HABITATS</t>
  </si>
  <si>
    <t>2BGuoLOuGR86Am1Hf7hCiG6OVfMLlOhjDUtTGVH4d1tI</t>
  </si>
  <si>
    <t>EjvcDaWgn3ttR1SL0MtIP</t>
  </si>
  <si>
    <t>FV 20 WORKERS’ HEALTH, SAFETY, AND WELFARE</t>
  </si>
  <si>
    <t>48aQAsWhk4FCpRyiTfbQDc5TvyR0UgB0EOmnMkFaZftX</t>
  </si>
  <si>
    <t>3HkNWk3E3qX8G4lyxNXhn</t>
  </si>
  <si>
    <t>4G6L5rXAv5opyJXaaJSspR</t>
  </si>
  <si>
    <t xml:space="preserve">AQ 19 CHEMICAL COMPOUNDS
</t>
  </si>
  <si>
    <t>Refer to the introduction, section “Chemical compounds”.</t>
  </si>
  <si>
    <t>5ZjwAiDPYbGvURtwoHF4gM5TvyR0UgB0EOmnMkFaZftX</t>
  </si>
  <si>
    <t>5pmfsUbg8aoTCasOYIPEmO</t>
  </si>
  <si>
    <t>IKtB5yVMmBF7k4LaDgUZw</t>
  </si>
  <si>
    <t>FO 04 SOIL, PLANT NUTRITION, AND FERTILIZERS</t>
  </si>
  <si>
    <t>Promote plant health and avoid overuse of fertilizers by applying nutrients actually required by the crop. Avoid environmental pollution through safe fertilizer storage, optimal use, minimizing heavy metals inputs. Monitor quantities of nitrogen and phosphorus applied to help keep overuse as low as possible. When crops are grown in soil, ensure long term fertility, aid yields and contribute to profitability. Minimizing soil fumigation leads to less use of chemicals and promoting plant growth-promoting rhizobacteria and other microorganisms which benefit plant health.</t>
  </si>
  <si>
    <t>4d9ucNGdAsunr2tbELZ2oO5TvyR0UgB0EOmnMkFaZftX</t>
  </si>
  <si>
    <t>wfEosTNsh5ZbZfpJsxQgA</t>
  </si>
  <si>
    <t>3Xuqd2nxrHRHWBMMAl2PDV</t>
  </si>
  <si>
    <t>FV 26 PLANT PROPAGATION MATERIAL</t>
  </si>
  <si>
    <t>IKtB5yVMmBF7k4LaDgUZw3R84nmeK4iATbuwZ2gsDsb</t>
  </si>
  <si>
    <t>stHgm7kk2SPG9w5vMdz4p</t>
  </si>
  <si>
    <t>5g1godsQJRqbjZxI603Etm</t>
  </si>
  <si>
    <t>FO 03 PLANT PROPAGATION MATERIAL</t>
  </si>
  <si>
    <t>The choice of propagation material plays an important role in the production process, and producers, by using the appropriate varieties, can help reduce the number of fertilizer and plant protection product applications. The choice of propagation material is a precondition of good plant growth and product quality.</t>
  </si>
  <si>
    <t>IKtB5yVMmBF7k4LaDgUZw7o4R1VJX1KXn6Y2mK3KBnX</t>
  </si>
  <si>
    <t>2d7YWQS3FpE89EMmToIXl7</t>
  </si>
  <si>
    <t>6inH5pgUJeX8hyB3EYnjvL</t>
  </si>
  <si>
    <t xml:space="preserve">AQ 22 FEED MANAGEMENT </t>
  </si>
  <si>
    <t>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t>
  </si>
  <si>
    <t>IKtB5yVMmBF7k4LaDgUZw6GGR163KNx1sTit3j0ivMP</t>
  </si>
  <si>
    <t>1E2oM3pY57AB2HYh2FrLwa</t>
  </si>
  <si>
    <t>FV 33 POSTHARVEST HANDLING</t>
  </si>
  <si>
    <t>IKtB5yVMmBF7k4LaDgUZw6twC7WvSzvTac9PtqXVar6</t>
  </si>
  <si>
    <t>2KsBqme4dzqwFgisXFOayx</t>
  </si>
  <si>
    <t>FV 13 EQUIPMENT AND DEVICES</t>
  </si>
  <si>
    <t>IKtB5yVMmBF7k4LaDgUZwJfokfy0DypbRD7D7zEF8h</t>
  </si>
  <si>
    <t>7oyHtBXE4RjANn4ggmq6Y3</t>
  </si>
  <si>
    <t>6NkzRvY2LtIEq9u93VYbsg</t>
  </si>
  <si>
    <t>AQ 23 PEST CONTROL</t>
  </si>
  <si>
    <t>5g1godsQJRqbjZxI603Etm1MAAg94AQdklTBAzABM4wS</t>
  </si>
  <si>
    <t>3NggK2eyAFMnxgLmy5ZHwl</t>
  </si>
  <si>
    <t>4pvzWZLf4r0AsvpuWuoYAC</t>
  </si>
  <si>
    <t>AQ 20 FARMED AQUATIC SPECIES WELFARE, MANAGEMENT, AND HUSBANDRY (at all points of the production chain)</t>
  </si>
  <si>
    <t>Any farmed aquatic species welfare problems seen during the self-assessment/internal audit performed by the producer must be dealt appropriately and without delay.</t>
  </si>
  <si>
    <t>6sAnZuzrLy7KwfabltbVL25TvyR0UgB0EOmnMkFaZftX</t>
  </si>
  <si>
    <t>4g6GmkM7SVOjxzDG7bEynl</t>
  </si>
  <si>
    <t>3jqGVv62GBsd8KJSjIWQ7X</t>
  </si>
  <si>
    <t>AQ 06 ENVIRONMENTAL AND BIODIVERSITY MANAGEMENT</t>
  </si>
  <si>
    <t>3labXsBTDnp2nMlbS2V5AI3IMlwAGWtNQ8ZjIBrbKwsL</t>
  </si>
  <si>
    <t>1oZBiTuiw7JnneP37eRowe</t>
  </si>
  <si>
    <t>1TyGiQcuRVxqRPsWm6pYn7</t>
  </si>
  <si>
    <t>FO 05 WATER MANAGEMENT</t>
  </si>
  <si>
    <t>Provide plants with optimal amounts of water of appropriate quality.
Minimize abstraction from water sources (efficient use and where possible, collection of rainwater and/or recycling of water).
Avoid discharges, emissions, and/or effluents that can pollute water sources.</t>
  </si>
  <si>
    <t>3YIgWsy9P8ND3BJPQGnD0j3Fg5RTdQ7a6O2THEvpVWrG</t>
  </si>
  <si>
    <t>5ADUfpuBbLBbLbTKgfXnbi</t>
  </si>
  <si>
    <t>FV 30 WATER MANAGEMENT</t>
  </si>
  <si>
    <t>3YIgWsy9P8ND3BJPQGnD0j3wasRW0o0BjnW1Yy5QAtYp</t>
  </si>
  <si>
    <t>2UdnbG1EfwovfGYLIAS3BC</t>
  </si>
  <si>
    <t>48aQAsWhk4FCpRyiTfbQDc</t>
  </si>
  <si>
    <t>FO 13 WORKERS’ WELFARE</t>
  </si>
  <si>
    <t>6MLbOSTUhL6svPsQwb6NH65TvyR0UgB0EOmnMkFaZftX</t>
  </si>
  <si>
    <t>4eaXpRnh8mnwfzKcWJnmsL</t>
  </si>
  <si>
    <t>FV 19 HYGIENE</t>
  </si>
  <si>
    <t>2PY4EEd6KbBqNYrQrNPBD4</t>
  </si>
  <si>
    <t>AQ 03 HYGIENE</t>
  </si>
  <si>
    <t>People are key to the prevention of product contamination. Farm workers and contractors as well as producers themselves stand for the integrity and safety of the product. Education and training will support progress toward safe production. This section is meant to ensure good practices to diminish hygiene risks to the product and that all workers understand the requirements and are competent to perform their duties.</t>
  </si>
  <si>
    <t>FV 21 SITE MANAGEMENT</t>
  </si>
  <si>
    <t>2o0PHrjwVpc8TxdOBpkPzy</t>
  </si>
  <si>
    <t>FV 16 FOOD FRAUD</t>
  </si>
  <si>
    <t>78lhTFJm2kvuowgAOftnD0</t>
  </si>
  <si>
    <t xml:space="preserve">AQ 16 FOOD FRAUD MITIGATION </t>
  </si>
  <si>
    <t>Food fraud may occur on primary production when suppliers provide input products/materials that do not match the specifications. This may cause public health crises, and therefore producers should take measures to mitigate these risks. Food fraud occurs when food is deliberately placed on the market, for financial gain, with the intention of deceiving the consumer (e.g., the sale of food that is unfit and potentially harmful, the deliberate misdescription of food, etc.). It may also involve the sale of food that has been stolen and/or illegally produced.</t>
  </si>
  <si>
    <t>48EClxc2uJIvBOW8IlSEPt</t>
  </si>
  <si>
    <t>FV 15 FOOD DEFENSE</t>
  </si>
  <si>
    <t>7EkiTjscQQ9YBuIWe6RZFk</t>
  </si>
  <si>
    <t>AQ 10 FOOD DEFENSE</t>
  </si>
  <si>
    <t>Security of food and drink and their supply chains from all forms of malicious attack including ideologically motivated attack leading to contamination or supply failure.</t>
  </si>
  <si>
    <t>FV 05 SPECIFICATIONS, SUPPLIERS, AND STOCK MANAGEMENT</t>
  </si>
  <si>
    <t>7bt3lOtOqh5dlKm5Rqrjx4</t>
  </si>
  <si>
    <t>FV 14 FOOD SAFETY POLICY DECLARATION</t>
  </si>
  <si>
    <t>MyNM2sLtxWP06FudRhDir</t>
  </si>
  <si>
    <t>AQ 15 FOOD SAFETY POLICY DECLARATION</t>
  </si>
  <si>
    <t>The food safety policy declaration unambiguously reflects the producer’s commitment to ensuring that food safety is implemented and maintained throughout the production processes.</t>
  </si>
  <si>
    <t>FV 12 LABORATORY TESTING</t>
  </si>
  <si>
    <t>6l21qjBupUIUO8XLCiUEef</t>
  </si>
  <si>
    <t>FV 02 CONTINUOUS IMPROVEMENT PLAN</t>
  </si>
  <si>
    <t>76Up1Jlz2ogKdKXUH1J3L</t>
  </si>
  <si>
    <t>FV 01 INTERNAL DOCUMENTATION</t>
  </si>
  <si>
    <t>6GF3xiweshSSrjhesMZt6f</t>
  </si>
  <si>
    <t>AQ 02 INTERNAL DOCUMENTATION</t>
  </si>
  <si>
    <t>FV 11 NON-CONFORMING PRODUCTS</t>
  </si>
  <si>
    <t>5HjMxha5zh3JmCKzoQNaGT</t>
  </si>
  <si>
    <t>AQ 17 SPECIFICATIONS, NON-CONFORMING PRODUCTS, AND PRODUCT RELEASE AT THE FARM</t>
  </si>
  <si>
    <t>36VGW0OgI5dbYuNy8pN1X4</t>
  </si>
  <si>
    <t>FV 10 COMPLAINTS</t>
  </si>
  <si>
    <t>2B20jqk2goXcNqV2HX9qhe</t>
  </si>
  <si>
    <t>AQ 08 COMPLAINTS</t>
  </si>
  <si>
    <t>Management of complaints will lead to an overall better production system.</t>
  </si>
  <si>
    <t>5ZEbtYAwaiK1X4qvVH0ye8</t>
  </si>
  <si>
    <t>FV 09 RECALL AND WITHDRAWAL</t>
  </si>
  <si>
    <t>1w2d3I6CuKthFEEDJPAfK2</t>
  </si>
  <si>
    <t>AQ 09 RECALL AND WITHDRAWAL PROCEDURE</t>
  </si>
  <si>
    <t>7HDQtIsDtzns0bD1ntR0eP</t>
  </si>
  <si>
    <t>FV 08 MASS BALANCE</t>
  </si>
  <si>
    <t>Ttg0N6A2FwKCNo4IteaLK</t>
  </si>
  <si>
    <t>AQ 14 FARM MASS BALANCE</t>
  </si>
  <si>
    <t>This section applies to all producers applying for or keeping GLOBALG.A.P. certification. In the case of producer group members, this information may sometimes be covered under the quality management system (QMS) of the producer group.</t>
  </si>
  <si>
    <t>4gUkP5eS8EnUG0fKZ0tMiZ</t>
  </si>
  <si>
    <t xml:space="preserve">FV 07 PARALLEL OWNERSHIP, TRACEABILITY, AND SEGREGATION </t>
  </si>
  <si>
    <t>3WOTX6z9yCADtqy7fUTDJn</t>
  </si>
  <si>
    <t>AQ 13 PARALLEL OWNERSHIP</t>
  </si>
  <si>
    <t>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t>
  </si>
  <si>
    <t>4ZGW9ZWBwWewpL1DYzfgyb</t>
  </si>
  <si>
    <t>FV 06 TRACEABILITY</t>
  </si>
  <si>
    <t>5OZ3Oy0MVM5jXao9ZvAlrA</t>
  </si>
  <si>
    <t>FV 18 GLOBALG.A.P. STATUS</t>
  </si>
  <si>
    <t>3labXsBTDnp2nMlbS2V5AI</t>
  </si>
  <si>
    <t>FO 02 TRACEABILITY</t>
  </si>
  <si>
    <t>7DAWrJ4FEll4vr7SY3agoa</t>
  </si>
  <si>
    <t>AQ 11 GLOBALG.A.P. STATUS</t>
  </si>
  <si>
    <t>Note regarding GLOBALG.A.P.: This section applies to benchmarking, as well. In the case of benchmarked checklists/schemes, the respective checklist/scheme status and the GLOBALG.A.P. Number (GGN) must be included in all transaction documentation.</t>
  </si>
  <si>
    <t>awxbzDqiAc5w5F9Xaavfk</t>
  </si>
  <si>
    <t>AQ 05 OUTSOURCED ACTIVITIES (SUBCONTRACTORS)</t>
  </si>
  <si>
    <t>Subcontracting is the practice of assigning, or outsourcing, part of the obligations and tasks under a contract to another party known as a subcontractor.</t>
  </si>
  <si>
    <t>4a4Qd6ndeeA7u3kN8ZP1We</t>
  </si>
  <si>
    <t>FO 12 WORKERS’ HEALTH AND SAFETY</t>
  </si>
  <si>
    <t>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t>
  </si>
  <si>
    <t>FV 03 RESOURCE MANAGEMENT AND TRAINING</t>
  </si>
  <si>
    <t>6vK5KBcIFJbIyxl3B3ekIp</t>
  </si>
  <si>
    <t>FO 01 MANAGEMENT</t>
  </si>
  <si>
    <t>2jUiyLvMOWJh04zKpLzls8</t>
  </si>
  <si>
    <t>AQ 04 WORKERS’ WELL-BEING: HEALTH, SAFETY, AND WELFARE</t>
  </si>
  <si>
    <t xml:space="preserve">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 </t>
  </si>
  <si>
    <t>6MLbOSTUhL6svPsQwb6NH6</t>
  </si>
  <si>
    <t>FO 09 WASTE MANAGEMENT</t>
  </si>
  <si>
    <t>Avoid polluting the environment. Enhance waste minimization.
Waste minimization shall include review of current practices, avoidance of waste, reduction of waste, reuse of waste, and recycling of waste.</t>
  </si>
  <si>
    <t>PIGUID</t>
  </si>
  <si>
    <t>PQGUID</t>
  </si>
  <si>
    <t>N:N ID</t>
  </si>
  <si>
    <t>PIGUID &amp; "NO"</t>
  </si>
  <si>
    <t>Level</t>
  </si>
  <si>
    <t>3WqH0sbUd41S1QgzsshLUw</t>
  </si>
  <si>
    <t>Major Must</t>
  </si>
  <si>
    <t>Minor Must</t>
  </si>
  <si>
    <t>RELATION BETWEEN REDUCED, STANDARD, AND TIGHTENED SAMPLING LEVELS</t>
  </si>
  <si>
    <t>x</t>
  </si>
  <si>
    <t>ifna</t>
  </si>
  <si>
    <t>RelatedPQ</t>
  </si>
  <si>
    <t>PIGUID&amp;NO</t>
  </si>
  <si>
    <t>NO</t>
  </si>
  <si>
    <t>NA</t>
  </si>
  <si>
    <t>3Jv5QM80XYSruHcWpwn9z4NO</t>
  </si>
  <si>
    <t>5hhonNuqAxGVwpcRyeQjiuNO</t>
  </si>
  <si>
    <t>4t2CsZQAom2YOgdy3kx6TLNO</t>
  </si>
  <si>
    <t>1NcaVO3BqWlk14nwmjSjcVNO</t>
  </si>
  <si>
    <t>5WUS51UqtlOzrF2HXDSflDNO</t>
  </si>
  <si>
    <t>6DR3lVLhlIx7uS8XbvPIbNNO</t>
  </si>
  <si>
    <t>3GSownwoym84RWU9bxylgZNO</t>
  </si>
  <si>
    <t>6i0uS3g3wGKyoXxBMZrfUMNO</t>
  </si>
  <si>
    <t>2R9nFAfVcvj0BWqKnHQTjGNO</t>
  </si>
  <si>
    <t>3zLVbsTG6x7VcgXRaJ8z9zNO</t>
  </si>
  <si>
    <t>4vHGktcXR5yfkvoV9VnwSjNO</t>
  </si>
  <si>
    <t>4etLi3781BJshqTqGaRf2JNO</t>
  </si>
  <si>
    <t>O2rer4b7vUTgtvDMuAaHCNO</t>
  </si>
  <si>
    <t>27ghWDs1zsLKwIYs8bDOBgNO</t>
  </si>
  <si>
    <t>4kUfP3PtALDbPDKGwMcZi3NO</t>
  </si>
  <si>
    <t>3fhnzL6U8Nzy2Dp8HKVoZENO</t>
  </si>
  <si>
    <t>1IPMVLKBu43gGx79PJMksdNO</t>
  </si>
  <si>
    <t>1Rq5B0kAOaYCaO8UWznsAbNO</t>
  </si>
  <si>
    <t>1ujrFJy8ak1ObpQB9eQFyDNO</t>
  </si>
  <si>
    <t>6fzQMTS7elvbsZHlOpFytfNO</t>
  </si>
  <si>
    <t>4IrxmNoCkOxlWCuEECsrbiNO</t>
  </si>
  <si>
    <t>21WNR46MM2QyusJ1NuWxfHNO</t>
  </si>
  <si>
    <t>7ChHLXaIfn7BNLtqJ3MdIENO</t>
  </si>
  <si>
    <t>5cVyGJMurwZcCpED9lVEAyNO</t>
  </si>
  <si>
    <t>19Qr6Lrsp54s0u2lhCdgepNO</t>
  </si>
  <si>
    <t>3K8hyh8AqvOi66AJUhohUfNO</t>
  </si>
  <si>
    <t>2DjOoXVbyFLeDFiB5UJhiqNO</t>
  </si>
  <si>
    <t>52u9Qneo0eVLWEUbi8n7x8NO</t>
  </si>
  <si>
    <t>D0NKDq7ifgDvlK3SPN84gNO</t>
  </si>
  <si>
    <t>1ORTlqp1ct4yyBWUvsbctANO</t>
  </si>
  <si>
    <t>3Ar1U8szvT46ym4VLoXkAHNO</t>
  </si>
  <si>
    <t>1Cdo7siDY9b1YcxOO510coNO</t>
  </si>
  <si>
    <t>7MnNqdcfapT8cK9RmjXhJNO</t>
  </si>
  <si>
    <t>62FeT74TAKLtc83FdClhmDNO</t>
  </si>
  <si>
    <t>47amInkJy9GQmKEWSyVHdVNO</t>
  </si>
  <si>
    <t>41KR49uu6JZk6pzFTgVpj9NO</t>
  </si>
  <si>
    <t>3GnGoxpQiv1sMfTI3fFDMKNO</t>
  </si>
  <si>
    <t>4AcQFax0n2yc06qCjOi0xTNO</t>
  </si>
  <si>
    <t>1XarKYdO6hhh6hJwFcS9DVNO</t>
  </si>
  <si>
    <t>LXgoxbh5Yyuu3bLwtwiRQNO</t>
  </si>
  <si>
    <t>6SHBHs3brMai9t5tdODRReNO</t>
  </si>
  <si>
    <t>2auYbvz1dpVyGMhvBaOOZuNO</t>
  </si>
  <si>
    <t>2jjxmbLz6sdG6fPqawTBSXNO</t>
  </si>
  <si>
    <t>bDt20NCNJXk6vppvP4rf8NO</t>
  </si>
  <si>
    <t>523zl6veJ7IRzTPoMLyyaINO</t>
  </si>
  <si>
    <t>1y9cXNXvIHRmb745J2SL8tNO</t>
  </si>
  <si>
    <t>5RJ5Ago3d1lxagyB2sdi4jNO</t>
  </si>
  <si>
    <t>1ABPDv7rdA8HRLCeVSSOoUNO</t>
  </si>
  <si>
    <t>1VkkS37pZI5NNBA7dZavWqNO</t>
  </si>
  <si>
    <t>2pCYqk5xhWbf7EYxtZNH9aNO</t>
  </si>
  <si>
    <t>366dv0ZPUsb3LfU83LWnRvNO</t>
  </si>
  <si>
    <t>2Ryiyi3V7PK92TP2EDOKd4NO</t>
  </si>
  <si>
    <t>1R4dcWL3Lz7l3wQt1u9pVvNO</t>
  </si>
  <si>
    <t>1zeCHIRUVdLxzNWVTg9oyMNO</t>
  </si>
  <si>
    <t>7KNS2PJyvU2exuhhE6qFxkNO</t>
  </si>
  <si>
    <t>EJMp8XufGHvI3sWNahu8tNO</t>
  </si>
  <si>
    <t>3SuL64qH12O188SuvsoAK4NO</t>
  </si>
  <si>
    <t>3d1qfccbdf46wJXPAG9LiLNO</t>
  </si>
  <si>
    <t>x8xzDJoxsKojitafXx0d5NO</t>
  </si>
  <si>
    <t>6e6seS1ymZ2i4yBrssk4LNNO</t>
  </si>
  <si>
    <t>1nQurKREn3SaeGwPy4RgJBNO</t>
  </si>
  <si>
    <t>x2PHJKFINLtzOQ5fNgjgGNO</t>
  </si>
  <si>
    <t>6VBi9OWvVuQG0gSiT4sT0vNO</t>
  </si>
  <si>
    <t>1mHxIpbN7DG2t8s5s3jPZ9NO</t>
  </si>
  <si>
    <t>8FL1Y4RRMHNBwrz2prbQFNO</t>
  </si>
  <si>
    <t>2LA6EkWLVobcSnFaU9V15qNO</t>
  </si>
  <si>
    <t>SOobLHYlAX4xLnnjOkYJKNO</t>
  </si>
  <si>
    <t>5Q8qtTUrtZUZJbDoQpil4UNO</t>
  </si>
  <si>
    <t>6THDYVJPPST9DRn7dtMmp1NO</t>
  </si>
  <si>
    <t>5KcnCp64SmMY1HiTbbSUejNO</t>
  </si>
  <si>
    <t>4XcTV31Tz5kZHq8rvfD8JKNO</t>
  </si>
  <si>
    <t>3vVk1FXSa0dPVEfKM07KQ1NO</t>
  </si>
  <si>
    <t>1NKtiY2J6KyCS9PfDM77LSNO</t>
  </si>
  <si>
    <t>2bsGeVBFWitmkaKfJGxZEYNO</t>
  </si>
  <si>
    <t>Hdqz1AZCpy89wNndnTDJENO</t>
  </si>
  <si>
    <t>1aIbBbOw1n5ZnEf1zuCKUWNO</t>
  </si>
  <si>
    <t>6PLp6b5GI6uYQqqHV7KiRHNO</t>
  </si>
  <si>
    <t>7DHBfjjLjLOY3JRH1ZeWa9NO</t>
  </si>
  <si>
    <t>4HgyWY1w8RwqiwGBkjLLTINO</t>
  </si>
  <si>
    <t>4kmCwWlfqKg24IR8lrwxrqNO</t>
  </si>
  <si>
    <t>4j6zDpl6SnMFyOOSmENBheNO</t>
  </si>
  <si>
    <t>1Xa9YlVK8kbY0HL0tH4UZCNO</t>
  </si>
  <si>
    <t>3ybO3uF2FZBIzPfCw8LneGNO</t>
  </si>
  <si>
    <t>1yIcsOcXRlYvMFbYqbcWSINO</t>
  </si>
  <si>
    <t>3pjgotokxuIm4fcIKenCdyNO</t>
  </si>
  <si>
    <t>31oWl8DB8nbnMgGrrlEVWANO</t>
  </si>
  <si>
    <t>1i4VfTKjndxmhBUNzFTh1vNO</t>
  </si>
  <si>
    <t>1p8ME6GTtZGW4Ds41COZ4XNO</t>
  </si>
  <si>
    <t>5HmeC9EfoP1uukF8SCadK7NO</t>
  </si>
  <si>
    <t>3YPYSJZQXr1qb8TbB21AnmNO</t>
  </si>
  <si>
    <t>20RejMuorHUql0srmvTSvkNO</t>
  </si>
  <si>
    <t>4QdHdFEFKM5G5hhQXU3cgYNO</t>
  </si>
  <si>
    <t>3upzDFN90r4SmfeAXL3gvQNO</t>
  </si>
  <si>
    <t>iYL5oJR0HuadRzZKZ7JSuNO</t>
  </si>
  <si>
    <t>dr4WIeeyGjQYMeVJb0hjUNO</t>
  </si>
  <si>
    <t>5yjDvNuLRtvcp94spq92yqNO</t>
  </si>
  <si>
    <t>5jrG8q51j6reyQV6V0ISsLNO</t>
  </si>
  <si>
    <t>74KmULWrqfn3iOpKKTDujeNO</t>
  </si>
  <si>
    <t>7e6ZPpKrvmHj2yfqVOXncFNO</t>
  </si>
  <si>
    <t>2iGTwTjiqdPpbl2AfgQOLvNO</t>
  </si>
  <si>
    <t>25wPmkupmcJWKgBfnWOX1bNO</t>
  </si>
  <si>
    <t>1VFsWOn15DcSxCtF8TdOHrNO</t>
  </si>
  <si>
    <t>2xnl02oWw27DSqXXrDXVebNO</t>
  </si>
  <si>
    <t>5aCmseIWKVHBPvlvJkDt8UNO</t>
  </si>
  <si>
    <t>2ox7KATgg1rHddyghNOVcENO</t>
  </si>
  <si>
    <t>23YWEObCnZPUAud9D3HUX7NO</t>
  </si>
  <si>
    <t>4DqX2bf01qn8pACXAEmsHlNO</t>
  </si>
  <si>
    <t>35GivpeNKfuhswZ87FwqW9NO</t>
  </si>
  <si>
    <t>5GnlC7GKoc7pXAsHQ0Imc4NO</t>
  </si>
  <si>
    <t>47xZ8QOMseDCg2S24j96HwNO</t>
  </si>
  <si>
    <t>20YBlV9ESx54hpNn01xKv1NO</t>
  </si>
  <si>
    <t>5xyNejTuRBCrWN89BmARgANO</t>
  </si>
  <si>
    <t>5oY1O6YWPIS8K1k7rFiaUtNO</t>
  </si>
  <si>
    <t>3qNnst5GDedcVs8F4M6ZbqNO</t>
  </si>
  <si>
    <t>4LpdTaOdhzXBzQdnfTqs3MNO</t>
  </si>
  <si>
    <t>6HsZqjLzYopY9YOwTF0UJDNO</t>
  </si>
  <si>
    <t>2W6ptDr7IcksP24YpGNfmPNO</t>
  </si>
  <si>
    <t>34hTglf3VeodTar3hmCc1nNO</t>
  </si>
  <si>
    <t>47O1oyz1CZ0Rc6FIqYd4lFNO</t>
  </si>
  <si>
    <t>2ZWeFlBJ1gXx8L9qnsLpZbNO</t>
  </si>
  <si>
    <t>5x8odV8pDemBmaJg0KM065NO</t>
  </si>
  <si>
    <t>616zYTUodwv5eW5ONrUK3ONO</t>
  </si>
  <si>
    <t>1VbCaR7LOvrhDXUDihLio7NO</t>
  </si>
  <si>
    <t>1BnFlmGW0Ot9L6jH3exJeVNO</t>
  </si>
  <si>
    <t>2BwwxgDYtkDNY4YJJ6c99FNO</t>
  </si>
  <si>
    <t>2vYJygvVftgR2fZXfWoAXyNO</t>
  </si>
  <si>
    <t>2CyFTya4AkdPi5aebpO1YDNO</t>
  </si>
  <si>
    <t>6NTTw0A3AKlxyABvc2LeHFNO</t>
  </si>
  <si>
    <t>1e8JoNizg2ftiAjc0nroCeNO</t>
  </si>
  <si>
    <t>3voqbMuJhYB0zSdIj0nPToNO</t>
  </si>
  <si>
    <t>WWdX1Wkk01XzcMWRiIDbo</t>
  </si>
  <si>
    <t>WWdX1Wkk01XzcMWRiIDboNO</t>
  </si>
  <si>
    <t>si1OuyvoFgtc06GvhRn3V</t>
  </si>
  <si>
    <t>si1OuyvoFgtc06GvhRn3VNO</t>
  </si>
  <si>
    <t>1Gmd3v6po0V454XQEGKJ0x</t>
  </si>
  <si>
    <t>1Gmd3v6po0V454XQEGKJ0xNO</t>
  </si>
  <si>
    <t>23SENaZEPlLGhYShc4rvqfNO</t>
  </si>
  <si>
    <t>187O4zZardriS284M5G4NU</t>
  </si>
  <si>
    <t>187O4zZardriS284M5G4NUNO</t>
  </si>
  <si>
    <t>5KuVrzzS9NSaxeObN8kdIW</t>
  </si>
  <si>
    <t>5KuVrzzS9NSaxeObN8kdIWNO</t>
  </si>
  <si>
    <t>32d27JK4ndCtdPt17Jn3TNO</t>
  </si>
  <si>
    <t>3ThIEHcgptXUZC1eU6PIiANO</t>
  </si>
  <si>
    <t>2k5jjbiPRhGSA4MK02DgLb</t>
  </si>
  <si>
    <t>2k5jjbiPRhGSA4MK02DgLbNO</t>
  </si>
  <si>
    <t>1PQLyFfvT8HcHlv1U36FDFNO</t>
  </si>
  <si>
    <t>2yao6QMFg6n8laqX5uBD5bNO</t>
  </si>
  <si>
    <t>Vg55W79RaIpPOifF6r6Sm</t>
  </si>
  <si>
    <t>Vg55W79RaIpPOifF6r6SmNO</t>
  </si>
  <si>
    <t>4AV3oOMK6CP2zKJQMc49MH</t>
  </si>
  <si>
    <t>4AV3oOMK6CP2zKJQMc49MHNO</t>
  </si>
  <si>
    <t>2dICe16UyjeiIXsewSiZ0FNO</t>
  </si>
  <si>
    <t>28Y8t1jeHZ1thjdfUnCnuA</t>
  </si>
  <si>
    <t>28Y8t1jeHZ1thjdfUnCnuANO</t>
  </si>
  <si>
    <t>3gAGXjrsPzpUMfKpcXCTux</t>
  </si>
  <si>
    <t>3gAGXjrsPzpUMfKpcXCTuxNO</t>
  </si>
  <si>
    <t>D8h5R5hmMWHgYMJLGJ4bk</t>
  </si>
  <si>
    <t>D8h5R5hmMWHgYMJLGJ4bkNO</t>
  </si>
  <si>
    <t>PZK4Gn2DrhCyaDP5WzH4ZNO</t>
  </si>
  <si>
    <t>eHrBDPtfyKPEyydZkZ3chNO</t>
  </si>
  <si>
    <t>4Nc9nru2SzM0uTXBXgIOFvNO</t>
  </si>
  <si>
    <t>3IWq02HKOxoHgkSdZiyaSENO</t>
  </si>
  <si>
    <t>w2x9vMeTyRbMwGNvRhl2XNO</t>
  </si>
  <si>
    <t>1dAfqdz6vInn6LNy7Nw1x7NO</t>
  </si>
  <si>
    <t>pQXzulaRfGNtOnfNyOZNZ</t>
  </si>
  <si>
    <t>pQXzulaRfGNtOnfNyOZNZNO</t>
  </si>
  <si>
    <t>6IrNZKz3qOVDHkDwPYiiRPNO</t>
  </si>
  <si>
    <t>5ODovtVQDSD7fPzl4Bir3N</t>
  </si>
  <si>
    <t>5ODovtVQDSD7fPzl4Bir3NNO</t>
  </si>
  <si>
    <t>6QirbHytnI6w6uRl4pvaI7</t>
  </si>
  <si>
    <t>6QirbHytnI6w6uRl4pvaI7NO</t>
  </si>
  <si>
    <t>4BNWjTM011xlQ5Dyu0G8Hm</t>
  </si>
  <si>
    <t>4BNWjTM011xlQ5Dyu0G8HmNO</t>
  </si>
  <si>
    <t>3WtKBWvvbVLlUnBU7BG1B4</t>
  </si>
  <si>
    <t>3WtKBWvvbVLlUnBU7BG1B4NO</t>
  </si>
  <si>
    <t>79UF5xerhABjJzmZclEqY</t>
  </si>
  <si>
    <t>79UF5xerhABjJzmZclEqYNO</t>
  </si>
  <si>
    <t>1ITOtOwQKHLT912lvO65Dp</t>
  </si>
  <si>
    <t>1ITOtOwQKHLT912lvO65DpNO</t>
  </si>
  <si>
    <t>3cwmxAcUZlDgntgdWAj7Er</t>
  </si>
  <si>
    <t>3cwmxAcUZlDgntgdWAj7ErNO</t>
  </si>
  <si>
    <t>7EEjF5nssyiRwI6VVEgGKE</t>
  </si>
  <si>
    <t>7EEjF5nssyiRwI6VVEgGKENO</t>
  </si>
  <si>
    <t>5ctV3xkE8yYOYAfEJSHW8O</t>
  </si>
  <si>
    <t>5ctV3xkE8yYOYAfEJSHW8ONO</t>
  </si>
  <si>
    <t>5BK53G4FhG0E1ru4nxsN7r</t>
  </si>
  <si>
    <t>5BK53G4FhG0E1ru4nxsN7rNO</t>
  </si>
  <si>
    <t>5XJCXMn8c4SghFsNqOtXk0NO</t>
  </si>
  <si>
    <t>01QQHAb1ypFiW5dpdjkIV1</t>
  </si>
  <si>
    <t>01QQHAb1ypFiW5dpdjkIV1NO</t>
  </si>
  <si>
    <t>1EsMK2xdybEydmvlywKG5E</t>
  </si>
  <si>
    <t>1EsMK2xdybEydmvlywKG5ENO</t>
  </si>
  <si>
    <t>5EsAOueheImalBhyrTK5dU</t>
  </si>
  <si>
    <t>5EsAOueheImalBhyrTK5dUNO</t>
  </si>
  <si>
    <t>6DxiCywKovWAILAe2lL9S4</t>
  </si>
  <si>
    <t>6DxiCywKovWAILAe2lL9S4NO</t>
  </si>
  <si>
    <t>7xigWs3SBNjv13P5YPYWW9</t>
  </si>
  <si>
    <t>7xigWs3SBNjv13P5YPYWW9NO</t>
  </si>
  <si>
    <t>77DXzy07W9Nb58ARi1A1Ps</t>
  </si>
  <si>
    <t>77DXzy07W9Nb58ARi1A1PsNO</t>
  </si>
  <si>
    <t>7hBhAHdRmzzf4f9obH5anI</t>
  </si>
  <si>
    <t>7hBhAHdRmzzf4f9obH5anINO</t>
  </si>
  <si>
    <t>1orTlnGBXHGk90YKvuprOh</t>
  </si>
  <si>
    <t>1orTlnGBXHGk90YKvuprOhNO</t>
  </si>
  <si>
    <t>7L4ig1AmBHCp7gghs8382c</t>
  </si>
  <si>
    <t>7L4ig1AmBHCp7gghs8382cNO</t>
  </si>
  <si>
    <t>32OiJEyxND30XigkQSU5nBNO</t>
  </si>
  <si>
    <t>1IQQIZR6UQPx8pjaHF8jvE</t>
  </si>
  <si>
    <t>1IQQIZR6UQPx8pjaHF8jvENO</t>
  </si>
  <si>
    <t>35hUbEfrK3a0CnqunDGvPe</t>
  </si>
  <si>
    <t>35hUbEfrK3a0CnqunDGvPeNO</t>
  </si>
  <si>
    <t>4zmnFQBRWuMmDwFIs8cjoD</t>
  </si>
  <si>
    <t>4zmnFQBRWuMmDwFIs8cjoDNO</t>
  </si>
  <si>
    <t>1M98azJPuLqQxfiliIsYpa</t>
  </si>
  <si>
    <t>1M98azJPuLqQxfiliIsYpaNO</t>
  </si>
  <si>
    <t>7pGYmbZlMemBU4V5byUubw</t>
  </si>
  <si>
    <t>7pGYmbZlMemBU4V5byUubwNO</t>
  </si>
  <si>
    <t>6egsjG2GmQJnBZcni4xxcr</t>
  </si>
  <si>
    <t>6egsjG2GmQJnBZcni4xxcrNO</t>
  </si>
  <si>
    <t>1XmGS7Qihzki5XGusiw83S</t>
  </si>
  <si>
    <t>1XmGS7Qihzki5XGusiw83SNO</t>
  </si>
  <si>
    <t>53ZBDvkOCTGKZlFXflHqYL</t>
  </si>
  <si>
    <t>53ZBDvkOCTGKZlFXflHqYLNO</t>
  </si>
  <si>
    <t>3yUDOjLjm9ClXNApEpBuBeNO</t>
  </si>
  <si>
    <t>1GLZlJsEeCukebd9EPhO6A</t>
  </si>
  <si>
    <t>1GLZlJsEeCukebd9EPhO6ANO</t>
  </si>
  <si>
    <t>7MYFuAnDk5UWLMrhUv6prB</t>
  </si>
  <si>
    <t>7MYFuAnDk5UWLMrhUv6prBNO</t>
  </si>
  <si>
    <t>4ASrcZec5wEAiWp9gwqMny</t>
  </si>
  <si>
    <t>4ASrcZec5wEAiWp9gwqMnyNO</t>
  </si>
  <si>
    <t>3dF624y92nALc9sguRsxCh</t>
  </si>
  <si>
    <t>3dF624y92nALc9sguRsxChNO</t>
  </si>
  <si>
    <t>6cb14tSx2mpBOAnGEy1kRu</t>
  </si>
  <si>
    <t>6cb14tSx2mpBOAnGEy1kRuNO</t>
  </si>
  <si>
    <t>6lD7DOdzB6Rnug1N27mNCF</t>
  </si>
  <si>
    <t>6lD7DOdzB6Rnug1N27mNCFNO</t>
  </si>
  <si>
    <t>6ShIxJL429s11nG2oOVz4y</t>
  </si>
  <si>
    <t>6ShIxJL429s11nG2oOVz4yNO</t>
  </si>
  <si>
    <t>5hlR4vlVGYfqUJv7rvjk1wNO</t>
  </si>
  <si>
    <t>5wC3xeZKuUwgc5lZsqmKYZ</t>
  </si>
  <si>
    <t>5wC3xeZKuUwgc5lZsqmKYZNO</t>
  </si>
  <si>
    <t>5NaljyW2kBqTkgVJBZz1Px</t>
  </si>
  <si>
    <t>5NaljyW2kBqTkgVJBZz1PxNO</t>
  </si>
  <si>
    <t>1YLM3OSLxNjfbzK08dMBHL</t>
  </si>
  <si>
    <t>1YLM3OSLxNjfbzK08dMBHLNO</t>
  </si>
  <si>
    <t>1xeZMLPffFYhhlsn4JkGqu</t>
  </si>
  <si>
    <t>1xeZMLPffFYhhlsn4JkGquNO</t>
  </si>
  <si>
    <t>6SYtstXjTWIrwPyIObicZn</t>
  </si>
  <si>
    <t>6SYtstXjTWIrwPyIObicZnNO</t>
  </si>
  <si>
    <t>3BWEx8djPc7He2DPNi2KMr</t>
  </si>
  <si>
    <t>3BWEx8djPc7He2DPNi2KMrNO</t>
  </si>
  <si>
    <t>64eXp9wXIN3niDO0YpCyrg</t>
  </si>
  <si>
    <t>64eXp9wXIN3niDO0YpCyrgNO</t>
  </si>
  <si>
    <t>2EggdOFkS3XVEMXah0S2uO</t>
  </si>
  <si>
    <t>2EggdOFkS3XVEMXah0S2uONO</t>
  </si>
  <si>
    <t>5D8v1HRYfYjneVWAaulZqcNO</t>
  </si>
  <si>
    <t>3IpeWKFXrR9KzyZauOOo79</t>
  </si>
  <si>
    <t>3IpeWKFXrR9KzyZauOOo79NO</t>
  </si>
  <si>
    <t>3lqlhYSO6RKvC1u3zWiwYv</t>
  </si>
  <si>
    <t>3lqlhYSO6RKvC1u3zWiwYvNO</t>
  </si>
  <si>
    <t>pWdwGloUfLIR1hDp5g6PYNO</t>
  </si>
  <si>
    <t>16Av8HVNPoCgoz7JtjH8SxNO</t>
  </si>
  <si>
    <t>1JC40FtNqVbp8WoxTFygdeNO</t>
  </si>
  <si>
    <t>40PyDY0CYG5h5MVPvzMflHNO</t>
  </si>
  <si>
    <t>4bbZsKdejLZg2UJLgvoz1NO</t>
  </si>
  <si>
    <t>VkP5DgF21Iuf5VlcVB3XeNO</t>
  </si>
  <si>
    <t>4mzIG0Q6LkLBMo6D595dv</t>
  </si>
  <si>
    <t>4mzIG0Q6LkLBMo6D595dvNO</t>
  </si>
  <si>
    <t>21UCZJpXGQp5zB5PbJZMks</t>
  </si>
  <si>
    <t>21UCZJpXGQp5zB5PbJZMksNO</t>
  </si>
  <si>
    <t>4Vry1pZJeS581NlJpqFH1W</t>
  </si>
  <si>
    <t>4Vry1pZJeS581NlJpqFH1WNO</t>
  </si>
  <si>
    <t>5Iwlc0CDF2Su7SIzB5KfFW</t>
  </si>
  <si>
    <t>5Iwlc0CDF2Su7SIzB5KfFWNO</t>
  </si>
  <si>
    <t>aNAyz5Xr5oJNp9OCiWqnB</t>
  </si>
  <si>
    <t>aNAyz5Xr5oJNp9OCiWqnBNO</t>
  </si>
  <si>
    <t>6zufyFuTaaIpAJbhuzxY5X</t>
  </si>
  <si>
    <t>6zufyFuTaaIpAJbhuzxY5XNO</t>
  </si>
  <si>
    <t>4sSc6wB6nH34cXl1nkdZPg</t>
  </si>
  <si>
    <t>4sSc6wB6nH34cXl1nkdZPgNO</t>
  </si>
  <si>
    <t>1m22Ywmxm13yJsnQCwIcaI</t>
  </si>
  <si>
    <t>1m22Ywmxm13yJsnQCwIcaINO</t>
  </si>
  <si>
    <t>6ejZkf9y5FqfxyPH8MqUBR</t>
  </si>
  <si>
    <t>6ejZkf9y5FqfxyPH8MqUBRNO</t>
  </si>
  <si>
    <t>2lJrZnJuAEBXba9hs3OU95</t>
  </si>
  <si>
    <t>2lJrZnJuAEBXba9hs3OU95NO</t>
  </si>
  <si>
    <t>5dJDBgFnnWPbH5xhgL3pwFNO</t>
  </si>
  <si>
    <t>25pRa0uBdzqZqztmEyPJVt</t>
  </si>
  <si>
    <t>25pRa0uBdzqZqztmEyPJVtNO</t>
  </si>
  <si>
    <t>3dqCeJZWwnWI0C8lBuIEVINO</t>
  </si>
  <si>
    <t>7qz64CbiU3cLLwkoG1pkMe</t>
  </si>
  <si>
    <t>7qz64CbiU3cLLwkoG1pkMeNO</t>
  </si>
  <si>
    <t>50CYOI6vYsL62QoXDjrmfL</t>
  </si>
  <si>
    <t>50CYOI6vYsL62QoXDjrmfLNO</t>
  </si>
  <si>
    <t>WVj9UG7erYPJpyXf6d5yl</t>
  </si>
  <si>
    <t>WVj9UG7erYPJpyXf6d5ylNO</t>
  </si>
  <si>
    <t>3gqGN4bvCWjJIxsOS7AZfm</t>
  </si>
  <si>
    <t>3gqGN4bvCWjJIxsOS7AZfmNO</t>
  </si>
  <si>
    <t>esrWZFTaMJBfXsj1LIbbk</t>
  </si>
  <si>
    <t>esrWZFTaMJBfXsj1LIbbkNO</t>
  </si>
  <si>
    <t>3BJOMV2WQW2nmVUL5HUeVd</t>
  </si>
  <si>
    <t>3BJOMV2WQW2nmVUL5HUeVdNO</t>
  </si>
  <si>
    <t>3s9elovlA5Nt59VCLUtbxQ</t>
  </si>
  <si>
    <t>3s9elovlA5Nt59VCLUtbxQNO</t>
  </si>
  <si>
    <t>6UJRgpTD6JddPKEGct4xfF</t>
  </si>
  <si>
    <t>6UJRgpTD6JddPKEGct4xfFNO</t>
  </si>
  <si>
    <t>CcgfuJbzdZ6kWUEkitQdO</t>
  </si>
  <si>
    <t>CcgfuJbzdZ6kWUEkitQdONO</t>
  </si>
  <si>
    <t>2OCiodFuK1rlixpWaP9dzNO</t>
  </si>
  <si>
    <t>5fykOKaat54TiKeJ3HsdxiNO</t>
  </si>
  <si>
    <t>2O2RBDm2SCvPwdrmT1rH0GNO</t>
  </si>
  <si>
    <t>5mPXfcMYhxhtowbRri3IQeNO</t>
  </si>
  <si>
    <t>17A0TWTezVDi28Glayo9loNO</t>
  </si>
  <si>
    <t>1nmjX0eVRR8MGmNwWa2JRgNO</t>
  </si>
  <si>
    <t>5R8KVBcIttnu0XWYX32GfINO</t>
  </si>
  <si>
    <t>lexOcDEw5oGsJLmfei3XgNO</t>
  </si>
  <si>
    <t>6M6KyF8fu3NUioXvrS7CXU</t>
  </si>
  <si>
    <t>6M6KyF8fu3NUioXvrS7CXUNO</t>
  </si>
  <si>
    <t>4KiAS3Bj2bWvWudrKfQeV5NO</t>
  </si>
  <si>
    <t>7hOTPldse8gJRQ2v6uOO9xNO</t>
  </si>
  <si>
    <t>VERSIÓN 12_NOV23</t>
  </si>
  <si>
    <t>(En caso de duda, consulte la versión en inglés)</t>
  </si>
  <si>
    <r>
      <rPr>
        <b/>
        <sz val="9"/>
        <rFont val="Arial"/>
        <family val="2"/>
      </rPr>
      <t>Reglas para el operador del SCR y el acceso a datos</t>
    </r>
    <r>
      <rPr>
        <sz val="9"/>
        <rFont val="Arial"/>
        <family val="2"/>
      </rPr>
      <t xml:space="preserve">
1. El operador del SCR es una identidad legal, identificable con un número de identificación fiscal a efectos del IVA.
2. El operador del SCR debe tener un contrato de servicio con un OC para auditar el SCR.
3. La auditoría realizada por el OC se debe repetir anualmente.
4. El informe de la auditoría del SCR se comparte con la secretaría GLOBALG.A.P.
5. El nivel de cumplimiento de un operador del SCR se publica en Validation Service de GLOBALG.A.P.
6. Se aplican las reglas de acceso a datos de las normas IFA v6 Smart e IFA v6 GFS.</t>
    </r>
  </si>
  <si>
    <r>
      <rPr>
        <b/>
        <sz val="9"/>
        <rFont val="Arial"/>
        <family val="2"/>
      </rPr>
      <t>Reglas para el SCR</t>
    </r>
    <r>
      <rPr>
        <sz val="9"/>
        <rFont val="Arial"/>
        <family val="2"/>
      </rPr>
      <t xml:space="preserve">
En el marco de los principios y criterios (P&amp;C) de la norma IFA v6 Smart y la norma IFA v6 GFS para el ámbito plantas, el productor tiene la opción de participar en un sistema de control de residuos (SCR) auditado por un organismo de certificación (OC). Los P&amp;C relativos al análisis de residuos se cumplen participando en un SCR auditado. La participación en un SCR está disponible para todas las opciones de certificación de la norma IFA v6:
- Opción 1: certificación individual: productor con un único sitio o productor multisitio con o sin un sistema de gestión de calidad (SGC)
- Opción 2: certificación grupal
Nota: Un grupo de productores Opción 2 puede operar un SCR para sus miembros.
En el marco de la certificación bajo la norma GLOBALG.A.P. para la Cadena de Custodia (norma CoC) para el ámbito plantas, el actor de la cadena de suministro (p. ej., el comerciante) tiene la opción de participar en un SCR auditado por un OC o de operar su propio SCR. Un SCR en el marco de la certificación CoC significa el control adicional de los límites máximos de residuos (LMR) y no sustituye el requisito de que los productores demuestren el cumplimiento de los P&amp;C referentes al análisis de residuos en el marco de la certificación IFA. El funcionamiento de un SCR o la participación en un SCR no es un requisito para la certificación CoC.</t>
    </r>
  </si>
  <si>
    <t xml:space="preserve">LISTA DE VERIFICACIÓN </t>
  </si>
  <si>
    <t>(COMBINACIÓN NORMA IFA V6 SMART)</t>
  </si>
  <si>
    <r>
      <t>Para los sitios de producción que no pertenezcan a la entidad legal, debe existir un documento firmado que incluya una indicación clara de que el propietario del sitio no tiene ninguna responsabilidad e influencia o capacidad de toma de decisiones respecto a las actividades productivas en la zona alquilada. También debe haber contratos escritos vigentes entre cada propietario de los sitios de producción y la entidad legal, que incluyan los siguientes elementos:
•	Nombre e identificación legal del titular del certificado
•	Nombre e identificación legal del propietario del sitio de producción
•	Dirección de contacto del propietario del sitio de producción
•	Detalles de cada sitio de producción
•	Firma</t>
    </r>
    <r>
      <rPr>
        <b/>
        <sz val="8"/>
        <rFont val="Calibri"/>
        <family val="2"/>
      </rPr>
      <t xml:space="preserve"> </t>
    </r>
    <r>
      <rPr>
        <sz val="8"/>
        <color theme="1"/>
        <rFont val="Calibri"/>
        <family val="2"/>
        <scheme val="minor"/>
      </rPr>
      <t>de los representantes de ambas partes</t>
    </r>
  </si>
  <si>
    <t>N/A</t>
  </si>
  <si>
    <r>
      <t xml:space="preserve">Se deben usar aguas residuales tratadas únicamente cuando se hayan identificado los riesgos y mitigado de manera eficaz. Se debe tener en cuenta el tipo de cultivo, los aspectos relativos al crecimiento y el contacto con partes comestibles del cultivo. Los análisis del agua se deben realizar en intervalos apropiados para verificar que el tratamiento tenga una eficacia constante.
Cuando se utilizan aguas residuales tratadas o regeneradas, la calidad del agua debe cumplir la normativa vigente o, cuando no haya una normativa vigente, las “Guidelines for the safe use of wastewater, excreta and greywater” (Directrices para el uso sin riesgos de aguas residuales y excretas) (2006) publicadas por la Organización Mundial de la Salud (OMS).
Las directrices para supervisar la verificación mínima de los objetivos de rendimiento antimicrobiano para el tratamiento de las aguas residuales se han referenciado en la Tabla 4.5 (volumen 2, 2006) y en la Tabla 2.9 (volumen 1, 2006) de las “Guidelines for the safe use of wastewater, excreta and greywater” (Directrices para el uso sin riesgos de aguas residuales y excretas) de la OMS. Se debe evaluar la calidad del agua midiendo la cantidad de organismos indicadores. Para ello se recomienda </t>
    </r>
    <r>
      <rPr>
        <i/>
        <sz val="7.5"/>
        <rFont val="Arial"/>
        <family val="2"/>
      </rPr>
      <t xml:space="preserve">Escherichia coli </t>
    </r>
    <r>
      <rPr>
        <sz val="7.5"/>
        <color theme="1"/>
        <rFont val="Arial"/>
        <family val="2"/>
      </rPr>
      <t>(</t>
    </r>
    <r>
      <rPr>
        <i/>
        <sz val="7.5"/>
        <rFont val="Arial"/>
        <family val="2"/>
      </rPr>
      <t>E. coli</t>
    </r>
    <r>
      <rPr>
        <sz val="7.5"/>
        <color theme="1"/>
        <rFont val="Arial"/>
        <family val="2"/>
      </rPr>
      <t xml:space="preserve">), pero otras normativas vigentes y normas industriales pueden hacer referencia a los coliformes fecales totales. Cuando no exista una normativa vigente más restrictiva, se debe adoptar a efectos de control el nivel de verificación establecido por la OMS de ≤1000 </t>
    </r>
    <r>
      <rPr>
        <i/>
        <sz val="7.5"/>
        <rFont val="Arial"/>
        <family val="2"/>
      </rPr>
      <t>E. coli</t>
    </r>
    <r>
      <rPr>
        <sz val="7.5"/>
        <color theme="1"/>
        <rFont val="Arial"/>
        <family val="2"/>
      </rPr>
      <t xml:space="preserve"> por 100 ml de agua residual tratada. Muchas normativas vigentes exigen que el agua recreativa, regenerada y de riego cumpla con unos requisitos de calidad más restrictivos, por lo que los umbrales de calidad del agua objetivo deben contemplarse en las evaluaciones de riesgos y en la documentación de apoyo.
Si hay posibilidad de que el agua esté contaminada (p. ej., porque hay una fuente de contaminación aguas arriba), el productor debe demostrar con análisis que el agua cumple la normativa y los requisitos vigentes o, cuando no exista una normativa vigente, los requisitos de las directrices de la OMS.
Las aguas residuales no tratadas no se deben utilizar nunca en los cultivos.
“N/A” si no se utilizan aguas residuales tratadas.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</si>
</sst>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sz val="8"/>
      <name val="Calibri"/>
      <family val="2"/>
      <scheme val="minor"/>
    </font>
    <font>
      <sz val="11"/>
      <color theme="1"/>
      <name val="Calibri"/>
      <family val="2"/>
      <scheme val="minor"/>
    </font>
    <font>
      <sz val="8"/>
      <color theme="1"/>
      <name val="Arial"/>
      <family val="2"/>
    </font>
    <font>
      <b/>
      <sz val="8"/>
      <name val="Arial"/>
      <family val="2"/>
    </font>
    <font>
      <b/>
      <sz val="8"/>
      <color theme="1"/>
      <name val="Arial"/>
      <family val="2"/>
    </font>
    <font>
      <b/>
      <i/>
      <sz val="8"/>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sz val="12"/>
      <color indexed="8"/>
      <name val="Calibri"/>
      <family val="2"/>
    </font>
    <font>
      <b/>
      <sz val="9"/>
      <color indexed="8"/>
      <name val="Arial"/>
      <family val="2"/>
    </font>
    <font>
      <sz val="9"/>
      <color indexed="8"/>
      <name val="Century Gothic"/>
      <family val="2"/>
    </font>
    <font>
      <sz val="12"/>
      <name val="宋体"/>
      <charset val="134"/>
    </font>
    <font>
      <i/>
      <sz val="9"/>
      <name val="Arial"/>
      <family val="2"/>
    </font>
    <font>
      <i/>
      <sz val="9"/>
      <name val="Century Gothic"/>
      <family val="2"/>
    </font>
    <font>
      <b/>
      <sz val="9"/>
      <color rgb="FF000000"/>
      <name val="Arial"/>
      <family val="2"/>
    </font>
    <font>
      <sz val="9"/>
      <color theme="1"/>
      <name val="Calibri"/>
      <family val="2"/>
      <scheme val="minor"/>
    </font>
    <font>
      <sz val="9"/>
      <color theme="1"/>
      <name val="Arial"/>
      <family val="2"/>
    </font>
    <font>
      <b/>
      <sz val="9"/>
      <color theme="1"/>
      <name val="Arial"/>
      <family val="2"/>
    </font>
    <font>
      <sz val="9"/>
      <color rgb="FFFF0000"/>
      <name val="Arial"/>
      <family val="2"/>
    </font>
    <font>
      <b/>
      <sz val="10"/>
      <name val="Arial"/>
      <family val="2"/>
    </font>
    <font>
      <b/>
      <sz val="11"/>
      <name val="Arial"/>
      <family val="2"/>
    </font>
    <font>
      <b/>
      <sz val="9"/>
      <color rgb="FFFF0000"/>
      <name val="Arial"/>
      <family val="2"/>
    </font>
    <font>
      <b/>
      <sz val="10"/>
      <color rgb="FFFF0000"/>
      <name val="Arial"/>
      <family val="2"/>
    </font>
    <font>
      <sz val="8"/>
      <name val="Arial"/>
      <family val="2"/>
    </font>
    <font>
      <sz val="8"/>
      <color rgb="FF0070C0"/>
      <name val="Arial"/>
      <family val="2"/>
    </font>
    <font>
      <sz val="9"/>
      <name val="Calibri"/>
      <family val="2"/>
      <scheme val="minor"/>
    </font>
    <font>
      <sz val="7.5"/>
      <color theme="1"/>
      <name val="Arial"/>
      <family val="2"/>
    </font>
    <font>
      <i/>
      <sz val="9"/>
      <color theme="1" tint="0.499984740745262"/>
      <name val="Arial"/>
      <family val="2"/>
    </font>
    <font>
      <i/>
      <sz val="9"/>
      <color theme="0" tint="-0.499984740745262"/>
      <name val="Arial"/>
      <family val="2"/>
    </font>
    <font>
      <sz val="12"/>
      <name val="Arial"/>
      <family val="2"/>
    </font>
    <font>
      <sz val="70"/>
      <color rgb="FF00A513"/>
      <name val="Arial"/>
      <family val="2"/>
    </font>
    <font>
      <sz val="11"/>
      <color theme="1"/>
      <name val="Arial"/>
      <family val="2"/>
    </font>
    <font>
      <b/>
      <sz val="24"/>
      <name val="Arial"/>
      <family val="2"/>
    </font>
    <font>
      <b/>
      <sz val="18"/>
      <name val="Arial"/>
      <family val="2"/>
    </font>
    <font>
      <b/>
      <sz val="14"/>
      <name val="Arial"/>
      <family val="2"/>
    </font>
    <font>
      <sz val="14"/>
      <name val="Arial"/>
      <family val="2"/>
    </font>
    <font>
      <sz val="11"/>
      <name val="Arial"/>
      <family val="2"/>
    </font>
    <font>
      <i/>
      <sz val="9"/>
      <color indexed="8"/>
      <name val="Arial"/>
      <family val="2"/>
    </font>
    <font>
      <sz val="8"/>
      <color theme="1"/>
      <name val="Calibri"/>
      <family val="2"/>
      <scheme val="minor"/>
    </font>
    <font>
      <sz val="8"/>
      <name val="Calibri"/>
      <family val="2"/>
    </font>
    <font>
      <i/>
      <sz val="8"/>
      <name val="Arial"/>
      <family val="2"/>
    </font>
    <font>
      <b/>
      <sz val="8"/>
      <name val="Calibri"/>
      <family val="2"/>
    </font>
    <font>
      <i/>
      <sz val="7.5"/>
      <name val="Arial"/>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indexed="64"/>
      </left>
      <right style="thin">
        <color indexed="64"/>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auto="1"/>
      </left>
      <right/>
      <top style="thin">
        <color auto="1"/>
      </top>
      <bottom style="thin">
        <color auto="1"/>
      </bottom>
      <diagonal/>
    </border>
    <border diagonalUp="1" diagonalDown="1">
      <left style="thin">
        <color auto="1"/>
      </left>
      <right style="thin">
        <color auto="1"/>
      </right>
      <top style="thin">
        <color auto="1"/>
      </top>
      <bottom style="thin">
        <color auto="1"/>
      </bottom>
      <diagonal style="thin">
        <color theme="1" tint="0.499984740745262"/>
      </diagonal>
    </border>
    <border>
      <left/>
      <right/>
      <top style="thin">
        <color auto="1"/>
      </top>
      <bottom style="thin">
        <color auto="1"/>
      </bottom>
      <diagonal/>
    </border>
    <border>
      <left/>
      <right/>
      <top style="thin">
        <color auto="1"/>
      </top>
      <bottom/>
      <diagonal/>
    </border>
    <border>
      <left style="thin">
        <color theme="0"/>
      </left>
      <right/>
      <top style="thin">
        <color theme="0"/>
      </top>
      <bottom style="thin">
        <color theme="0"/>
      </bottom>
      <diagonal/>
    </border>
    <border>
      <left style="thin">
        <color indexed="64"/>
      </left>
      <right/>
      <top/>
      <bottom/>
      <diagonal/>
    </border>
    <border>
      <left style="thick">
        <color theme="0"/>
      </left>
      <right style="thick">
        <color theme="0"/>
      </right>
      <top style="thick">
        <color theme="0"/>
      </top>
      <bottom style="thick">
        <color theme="0"/>
      </bottom>
      <diagonal/>
    </border>
    <border>
      <left/>
      <right/>
      <top style="medium">
        <color theme="0"/>
      </top>
      <bottom/>
      <diagonal/>
    </border>
    <border>
      <left/>
      <right style="thin">
        <color indexed="64"/>
      </right>
      <top/>
      <bottom/>
      <diagonal/>
    </border>
    <border>
      <left/>
      <right/>
      <top/>
      <bottom style="thin">
        <color indexed="64"/>
      </bottom>
      <diagonal/>
    </border>
    <border>
      <left style="thin">
        <color auto="1"/>
      </left>
      <right/>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style="thin">
        <color indexed="64"/>
      </top>
      <bottom style="thin">
        <color theme="1"/>
      </bottom>
      <diagonal/>
    </border>
  </borders>
  <cellStyleXfs count="9">
    <xf numFmtId="0" fontId="0" fillId="0" borderId="0"/>
    <xf numFmtId="0" fontId="2" fillId="0" borderId="0"/>
    <xf numFmtId="0" fontId="7" fillId="0" borderId="0"/>
    <xf numFmtId="0" fontId="12" fillId="0" borderId="0"/>
    <xf numFmtId="0" fontId="15" fillId="0" borderId="0"/>
    <xf numFmtId="0" fontId="15" fillId="0" borderId="0"/>
    <xf numFmtId="9" fontId="12" fillId="0" borderId="0" applyFont="0" applyFill="0" applyBorder="0" applyAlignment="0" applyProtection="0"/>
    <xf numFmtId="0" fontId="2" fillId="0" borderId="0"/>
    <xf numFmtId="0" fontId="2" fillId="0" borderId="0"/>
  </cellStyleXfs>
  <cellXfs count="277">
    <xf numFmtId="0" fontId="0" fillId="0" borderId="0" xfId="0"/>
    <xf numFmtId="0" fontId="3" fillId="0" borderId="0" xfId="0" applyFont="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0" xfId="0" applyFont="1" applyAlignment="1">
      <alignment vertical="top" wrapText="1"/>
    </xf>
    <xf numFmtId="0" fontId="8" fillId="0" borderId="0" xfId="2" applyFont="1" applyAlignment="1">
      <alignment vertical="center"/>
    </xf>
    <xf numFmtId="0" fontId="10" fillId="0" borderId="0" xfId="2" applyFont="1" applyAlignment="1">
      <alignment vertical="center"/>
    </xf>
    <xf numFmtId="0" fontId="8" fillId="0" borderId="0" xfId="2" applyFont="1" applyAlignment="1">
      <alignment vertical="center" wrapText="1"/>
    </xf>
    <xf numFmtId="0" fontId="13" fillId="0" borderId="0" xfId="3" applyFont="1" applyAlignment="1">
      <alignment vertical="center"/>
    </xf>
    <xf numFmtId="0" fontId="14" fillId="0" borderId="0" xfId="3" applyFont="1" applyAlignment="1">
      <alignment vertical="center"/>
    </xf>
    <xf numFmtId="0" fontId="0" fillId="2" borderId="1" xfId="0" applyFill="1" applyBorder="1"/>
    <xf numFmtId="0" fontId="3" fillId="0" borderId="2" xfId="0" applyFont="1" applyBorder="1" applyAlignment="1">
      <alignmen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4" fillId="3" borderId="2" xfId="0" applyFont="1" applyFill="1" applyBorder="1" applyAlignment="1">
      <alignment vertical="center" wrapText="1"/>
    </xf>
    <xf numFmtId="0" fontId="3" fillId="0" borderId="6" xfId="0" applyFont="1" applyBorder="1" applyAlignment="1">
      <alignment horizontal="left" vertical="top" wrapText="1"/>
    </xf>
    <xf numFmtId="0" fontId="0" fillId="2" borderId="7" xfId="0" applyFill="1" applyBorder="1"/>
    <xf numFmtId="0" fontId="0" fillId="0" borderId="0" xfId="0" applyAlignment="1">
      <alignment wrapText="1"/>
    </xf>
    <xf numFmtId="0" fontId="0" fillId="2" borderId="8" xfId="0" applyFill="1" applyBorder="1"/>
    <xf numFmtId="0" fontId="3" fillId="0" borderId="9" xfId="0" applyFont="1" applyBorder="1" applyAlignment="1">
      <alignment horizontal="left" vertical="top" wrapText="1"/>
    </xf>
    <xf numFmtId="0" fontId="3" fillId="0" borderId="6" xfId="0" applyFont="1" applyBorder="1" applyAlignment="1">
      <alignment vertical="top" wrapText="1"/>
    </xf>
    <xf numFmtId="0" fontId="3" fillId="0" borderId="10" xfId="0" applyFont="1" applyBorder="1" applyAlignment="1">
      <alignment horizontal="left" vertical="top" wrapText="1"/>
    </xf>
    <xf numFmtId="0" fontId="9" fillId="0" borderId="0" xfId="4" applyFont="1" applyAlignment="1">
      <alignment vertical="top" wrapText="1"/>
    </xf>
    <xf numFmtId="0" fontId="10" fillId="0" borderId="0" xfId="4" applyFont="1" applyAlignment="1">
      <alignment vertical="top" wrapText="1"/>
    </xf>
    <xf numFmtId="0" fontId="8" fillId="5" borderId="0" xfId="4" applyFont="1" applyFill="1" applyAlignment="1">
      <alignment vertical="top" wrapText="1"/>
    </xf>
    <xf numFmtId="0" fontId="9" fillId="4" borderId="13" xfId="4" applyFont="1" applyFill="1" applyBorder="1" applyAlignment="1" applyProtection="1">
      <alignment vertical="top" wrapText="1"/>
      <protection locked="0"/>
    </xf>
    <xf numFmtId="0" fontId="9" fillId="0" borderId="0" xfId="4" applyFont="1" applyAlignment="1" applyProtection="1">
      <alignment vertical="top" wrapText="1"/>
      <protection locked="0"/>
    </xf>
    <xf numFmtId="0" fontId="9" fillId="4" borderId="14" xfId="4" applyFont="1" applyFill="1" applyBorder="1" applyAlignment="1" applyProtection="1">
      <alignment vertical="top" wrapText="1"/>
      <protection locked="0"/>
    </xf>
    <xf numFmtId="0" fontId="16" fillId="0" borderId="0" xfId="4" applyFont="1" applyAlignment="1">
      <alignment vertical="top" wrapText="1"/>
    </xf>
    <xf numFmtId="0" fontId="17" fillId="0" borderId="0" xfId="4" applyFont="1" applyAlignment="1">
      <alignment vertical="top" wrapText="1"/>
    </xf>
    <xf numFmtId="0" fontId="9" fillId="0" borderId="0" xfId="4" applyFont="1" applyAlignment="1">
      <alignment vertical="center" wrapText="1"/>
    </xf>
    <xf numFmtId="0" fontId="19" fillId="0" borderId="0" xfId="0" applyFont="1"/>
    <xf numFmtId="0" fontId="11" fillId="0" borderId="0" xfId="4" applyFont="1" applyAlignment="1">
      <alignment vertical="top" wrapText="1"/>
    </xf>
    <xf numFmtId="0" fontId="3" fillId="0" borderId="2" xfId="0" applyFont="1" applyBorder="1" applyAlignment="1" applyProtection="1">
      <alignment horizontal="left" vertical="top" wrapText="1"/>
      <protection locked="0"/>
    </xf>
    <xf numFmtId="0" fontId="3" fillId="0" borderId="0" xfId="0" applyFont="1" applyAlignment="1" applyProtection="1">
      <alignment vertical="top" wrapText="1"/>
      <protection locked="0"/>
    </xf>
    <xf numFmtId="0" fontId="21" fillId="0" borderId="2" xfId="0" applyFont="1" applyBorder="1" applyAlignment="1">
      <alignment vertical="center" wrapText="1"/>
    </xf>
    <xf numFmtId="0" fontId="20" fillId="0" borderId="2" xfId="0" applyFont="1" applyBorder="1" applyAlignment="1">
      <alignment vertical="center" wrapText="1"/>
    </xf>
    <xf numFmtId="0" fontId="9" fillId="0" borderId="0" xfId="4" applyFont="1" applyAlignment="1">
      <alignment horizontal="left" vertical="top" wrapText="1"/>
    </xf>
    <xf numFmtId="0" fontId="9" fillId="0" borderId="0" xfId="4" applyFont="1" applyAlignment="1">
      <alignment horizontal="center" vertical="center" wrapText="1"/>
    </xf>
    <xf numFmtId="0" fontId="9" fillId="0" borderId="0" xfId="4" applyFont="1" applyAlignment="1">
      <alignment horizontal="left" vertical="top"/>
    </xf>
    <xf numFmtId="0" fontId="9" fillId="6" borderId="0" xfId="4" applyFont="1" applyFill="1" applyAlignment="1">
      <alignment horizontal="center" vertical="center" wrapText="1"/>
    </xf>
    <xf numFmtId="0" fontId="9" fillId="6" borderId="0" xfId="4" applyFont="1" applyFill="1" applyAlignment="1">
      <alignment horizontal="left" vertical="top" wrapText="1"/>
    </xf>
    <xf numFmtId="0" fontId="9" fillId="6" borderId="0" xfId="4" applyFont="1" applyFill="1"/>
    <xf numFmtId="0" fontId="9" fillId="6" borderId="2" xfId="4" applyFont="1" applyFill="1" applyBorder="1"/>
    <xf numFmtId="0" fontId="9" fillId="0" borderId="0" xfId="4" applyFont="1"/>
    <xf numFmtId="0" fontId="9" fillId="0" borderId="0" xfId="4" applyFont="1" applyAlignment="1" applyProtection="1">
      <alignment horizontal="left" vertical="top"/>
      <protection locked="0"/>
    </xf>
    <xf numFmtId="0" fontId="9" fillId="0" borderId="0" xfId="4" applyFont="1" applyProtection="1">
      <protection locked="0"/>
    </xf>
    <xf numFmtId="0" fontId="9" fillId="0" borderId="0" xfId="4" applyFont="1" applyAlignment="1" applyProtection="1">
      <alignment vertical="top"/>
      <protection locked="0"/>
    </xf>
    <xf numFmtId="0" fontId="20" fillId="0" borderId="16" xfId="0" applyFont="1" applyBorder="1" applyAlignment="1">
      <alignment vertical="center" wrapText="1"/>
    </xf>
    <xf numFmtId="0" fontId="5" fillId="0" borderId="2" xfId="0" applyFont="1" applyBorder="1" applyAlignment="1">
      <alignment vertical="top" wrapText="1"/>
    </xf>
    <xf numFmtId="0" fontId="9" fillId="0" borderId="0" xfId="0" applyFont="1" applyAlignment="1">
      <alignment horizontal="center" vertical="center" wrapText="1"/>
    </xf>
    <xf numFmtId="0" fontId="9" fillId="0" borderId="0" xfId="0" applyFont="1" applyAlignment="1">
      <alignment horizontal="left" vertical="top" wrapText="1"/>
    </xf>
    <xf numFmtId="0" fontId="9" fillId="0" borderId="0" xfId="0" applyFont="1"/>
    <xf numFmtId="0" fontId="9" fillId="0" borderId="0" xfId="0" applyFont="1" applyAlignment="1">
      <alignment horizontal="left" vertical="top"/>
    </xf>
    <xf numFmtId="0" fontId="26" fillId="0" borderId="0" xfId="0" applyFont="1" applyAlignment="1">
      <alignment horizontal="left" vertical="center" wrapText="1"/>
    </xf>
    <xf numFmtId="0" fontId="22" fillId="0" borderId="0" xfId="0" applyFont="1" applyAlignment="1">
      <alignment horizontal="left" vertical="top" wrapText="1"/>
    </xf>
    <xf numFmtId="0" fontId="22" fillId="0" borderId="0" xfId="0" applyFont="1" applyAlignment="1">
      <alignment wrapText="1"/>
    </xf>
    <xf numFmtId="0" fontId="4" fillId="0" borderId="2" xfId="4" applyFont="1" applyBorder="1" applyAlignment="1">
      <alignment horizontal="left" vertical="center"/>
    </xf>
    <xf numFmtId="0" fontId="27" fillId="0" borderId="2" xfId="4" applyFont="1" applyBorder="1" applyAlignment="1" applyProtection="1">
      <alignment vertical="top"/>
      <protection locked="0"/>
    </xf>
    <xf numFmtId="0" fontId="27" fillId="0" borderId="2" xfId="4" applyFont="1" applyBorder="1" applyProtection="1">
      <protection locked="0"/>
    </xf>
    <xf numFmtId="0" fontId="27" fillId="0" borderId="2" xfId="4" applyFont="1" applyBorder="1" applyAlignment="1">
      <alignment horizontal="left" vertical="top"/>
    </xf>
    <xf numFmtId="0" fontId="27" fillId="0" borderId="2" xfId="4" applyFont="1" applyBorder="1" applyAlignment="1">
      <alignment vertical="top" wrapText="1"/>
    </xf>
    <xf numFmtId="0" fontId="27" fillId="0" borderId="21" xfId="4" applyFont="1" applyBorder="1" applyAlignment="1">
      <alignment horizontal="center" vertical="center"/>
    </xf>
    <xf numFmtId="0" fontId="27" fillId="0" borderId="2" xfId="4" applyFont="1" applyBorder="1" applyAlignment="1">
      <alignment vertical="top"/>
    </xf>
    <xf numFmtId="0" fontId="27" fillId="0" borderId="2" xfId="4" applyFont="1" applyBorder="1" applyAlignment="1" applyProtection="1">
      <alignment vertical="top" wrapText="1"/>
      <protection locked="0"/>
    </xf>
    <xf numFmtId="0" fontId="27" fillId="0" borderId="2" xfId="4" applyFont="1" applyBorder="1" applyAlignment="1">
      <alignment horizontal="left" vertical="top" wrapText="1"/>
    </xf>
    <xf numFmtId="0" fontId="4" fillId="0" borderId="2" xfId="4" applyFont="1" applyBorder="1" applyAlignment="1">
      <alignment horizontal="left" vertical="top"/>
    </xf>
    <xf numFmtId="0" fontId="3" fillId="0" borderId="2" xfId="4" applyFont="1" applyBorder="1" applyAlignment="1">
      <alignment vertical="top"/>
    </xf>
    <xf numFmtId="0" fontId="3" fillId="0" borderId="2" xfId="4" applyFont="1" applyBorder="1" applyAlignment="1">
      <alignment vertical="top" wrapText="1"/>
    </xf>
    <xf numFmtId="0" fontId="8" fillId="0" borderId="0" xfId="0" applyFont="1" applyAlignment="1">
      <alignment horizontal="left" vertical="top" wrapText="1"/>
    </xf>
    <xf numFmtId="0" fontId="9" fillId="0" borderId="0" xfId="0" applyFont="1" applyAlignment="1">
      <alignment wrapText="1"/>
    </xf>
    <xf numFmtId="0" fontId="23" fillId="0" borderId="0" xfId="4" applyFont="1" applyAlignment="1">
      <alignment horizontal="left" vertical="center" wrapText="1"/>
    </xf>
    <xf numFmtId="0" fontId="8" fillId="0" borderId="0" xfId="4" applyFont="1" applyAlignment="1">
      <alignment horizontal="left" wrapText="1"/>
    </xf>
    <xf numFmtId="0" fontId="9" fillId="0" borderId="0" xfId="4" applyFont="1" applyAlignment="1">
      <alignment wrapText="1"/>
    </xf>
    <xf numFmtId="0" fontId="9" fillId="0" borderId="0" xfId="4" applyFont="1" applyAlignment="1">
      <alignment horizontal="left" wrapText="1"/>
    </xf>
    <xf numFmtId="0" fontId="7" fillId="0" borderId="0" xfId="4" applyFont="1" applyAlignment="1">
      <alignment horizontal="left" vertical="top" wrapText="1"/>
    </xf>
    <xf numFmtId="0" fontId="8" fillId="0" borderId="0" xfId="4" applyFont="1" applyAlignment="1">
      <alignment horizontal="left" vertical="top" wrapText="1"/>
    </xf>
    <xf numFmtId="0" fontId="9" fillId="0" borderId="2" xfId="4" applyFont="1" applyBorder="1" applyAlignment="1">
      <alignment horizontal="center" vertical="center" wrapText="1"/>
    </xf>
    <xf numFmtId="0" fontId="8" fillId="0" borderId="2" xfId="4" applyFont="1" applyBorder="1" applyAlignment="1">
      <alignment horizontal="center" vertical="center" wrapText="1"/>
    </xf>
    <xf numFmtId="0" fontId="9" fillId="0" borderId="2" xfId="4" applyFont="1" applyBorder="1" applyAlignment="1">
      <alignment horizontal="center" vertical="top" wrapText="1"/>
    </xf>
    <xf numFmtId="0" fontId="9" fillId="0" borderId="2" xfId="4" applyFont="1" applyBorder="1" applyAlignment="1">
      <alignment horizontal="left" vertical="top" wrapText="1"/>
    </xf>
    <xf numFmtId="0" fontId="20" fillId="0" borderId="6" xfId="0" applyFont="1" applyBorder="1" applyAlignment="1">
      <alignment vertical="center" wrapText="1"/>
    </xf>
    <xf numFmtId="0" fontId="20" fillId="0" borderId="4" xfId="0" applyFont="1" applyBorder="1" applyAlignment="1">
      <alignment vertical="center" wrapText="1"/>
    </xf>
    <xf numFmtId="0" fontId="9" fillId="0" borderId="0" xfId="0" applyFont="1" applyAlignment="1">
      <alignment horizontal="left" wrapText="1"/>
    </xf>
    <xf numFmtId="0" fontId="29" fillId="0" borderId="0" xfId="0" applyFont="1"/>
    <xf numFmtId="0" fontId="23" fillId="0" borderId="0" xfId="0" applyFont="1" applyAlignment="1">
      <alignment horizontal="left" vertical="center" wrapText="1"/>
    </xf>
    <xf numFmtId="0" fontId="8" fillId="0" borderId="0" xfId="4" applyFont="1" applyAlignment="1">
      <alignment horizontal="left" vertical="top"/>
    </xf>
    <xf numFmtId="0" fontId="30" fillId="0" borderId="2" xfId="0" applyFont="1" applyBorder="1" applyAlignment="1">
      <alignment horizontal="left" vertical="top" wrapText="1"/>
    </xf>
    <xf numFmtId="0" fontId="5" fillId="0" borderId="16" xfId="0" applyFont="1" applyBorder="1" applyAlignment="1">
      <alignment vertical="top" wrapText="1"/>
    </xf>
    <xf numFmtId="0" fontId="5" fillId="0" borderId="25" xfId="0" applyFont="1" applyBorder="1" applyAlignment="1">
      <alignment vertical="top" wrapText="1"/>
    </xf>
    <xf numFmtId="0" fontId="4" fillId="6" borderId="2" xfId="0" applyFont="1" applyFill="1" applyBorder="1" applyAlignment="1">
      <alignment vertical="center" wrapText="1"/>
    </xf>
    <xf numFmtId="0" fontId="9" fillId="6" borderId="0" xfId="4" applyFont="1" applyFill="1" applyAlignment="1" applyProtection="1">
      <alignment horizontal="left" vertical="top" wrapText="1"/>
      <protection locked="0"/>
    </xf>
    <xf numFmtId="0" fontId="9" fillId="0" borderId="0" xfId="2" applyFont="1" applyAlignment="1">
      <alignment vertical="center"/>
    </xf>
    <xf numFmtId="0" fontId="9" fillId="4" borderId="26" xfId="2" applyFont="1" applyFill="1" applyBorder="1" applyAlignment="1" applyProtection="1">
      <alignment vertical="center"/>
      <protection locked="0"/>
    </xf>
    <xf numFmtId="0" fontId="9" fillId="4" borderId="0" xfId="2" applyFont="1" applyFill="1" applyAlignment="1" applyProtection="1">
      <alignment horizontal="left" vertical="center"/>
      <protection locked="0"/>
    </xf>
    <xf numFmtId="0" fontId="9" fillId="0" borderId="0" xfId="2" applyFont="1" applyAlignment="1">
      <alignment vertical="center" wrapText="1"/>
    </xf>
    <xf numFmtId="0" fontId="7" fillId="0" borderId="0" xfId="5" applyFont="1" applyAlignment="1">
      <alignment horizontal="left" vertical="top"/>
    </xf>
    <xf numFmtId="0" fontId="9" fillId="0" borderId="0" xfId="5" applyFont="1" applyAlignment="1">
      <alignment horizontal="left" vertical="top"/>
    </xf>
    <xf numFmtId="0" fontId="23" fillId="0" borderId="0" xfId="5" applyFont="1" applyAlignment="1">
      <alignment horizontal="left" vertical="top"/>
    </xf>
    <xf numFmtId="0" fontId="31" fillId="0" borderId="0" xfId="5" applyFont="1" applyAlignment="1">
      <alignment horizontal="left" vertical="top"/>
    </xf>
    <xf numFmtId="0" fontId="9" fillId="0" borderId="2" xfId="5" applyFont="1" applyBorder="1" applyAlignment="1">
      <alignment horizontal="left" vertical="top"/>
    </xf>
    <xf numFmtId="0" fontId="9" fillId="0" borderId="2" xfId="5" applyFont="1" applyBorder="1" applyAlignment="1" applyProtection="1">
      <alignment horizontal="left" vertical="top" wrapText="1"/>
      <protection locked="0"/>
    </xf>
    <xf numFmtId="0" fontId="9" fillId="0" borderId="23" xfId="5" applyFont="1" applyBorder="1" applyAlignment="1">
      <alignment horizontal="left" vertical="top"/>
    </xf>
    <xf numFmtId="0" fontId="9" fillId="0" borderId="23" xfId="5" applyFont="1" applyBorder="1" applyAlignment="1" applyProtection="1">
      <alignment horizontal="left" vertical="top" wrapText="1"/>
      <protection locked="0"/>
    </xf>
    <xf numFmtId="0" fontId="9" fillId="0" borderId="0" xfId="5" applyFont="1" applyAlignment="1" applyProtection="1">
      <alignment horizontal="center" vertical="top" wrapText="1"/>
      <protection locked="0"/>
    </xf>
    <xf numFmtId="0" fontId="9" fillId="0" borderId="5" xfId="5" applyFont="1" applyBorder="1" applyAlignment="1">
      <alignment horizontal="left" vertical="top" wrapText="1"/>
    </xf>
    <xf numFmtId="0" fontId="9" fillId="4" borderId="5" xfId="5" applyFont="1" applyFill="1" applyBorder="1" applyAlignment="1" applyProtection="1">
      <alignment horizontal="left" vertical="top" wrapText="1"/>
      <protection locked="0"/>
    </xf>
    <xf numFmtId="0" fontId="9" fillId="4" borderId="2" xfId="5" applyFont="1" applyFill="1" applyBorder="1" applyAlignment="1" applyProtection="1">
      <alignment horizontal="left" vertical="top"/>
      <protection locked="0"/>
    </xf>
    <xf numFmtId="0" fontId="9" fillId="4" borderId="2" xfId="5" applyFont="1" applyFill="1" applyBorder="1" applyAlignment="1" applyProtection="1">
      <alignment vertical="top" wrapText="1"/>
      <protection locked="0"/>
    </xf>
    <xf numFmtId="0" fontId="8" fillId="4" borderId="20" xfId="5" applyFont="1" applyFill="1" applyBorder="1" applyAlignment="1">
      <alignment vertical="top" wrapText="1"/>
    </xf>
    <xf numFmtId="0" fontId="8" fillId="4" borderId="2" xfId="5" applyFont="1" applyFill="1" applyBorder="1" applyAlignment="1">
      <alignment vertical="top" wrapText="1"/>
    </xf>
    <xf numFmtId="0" fontId="9" fillId="0" borderId="20" xfId="5" applyFont="1" applyBorder="1" applyAlignment="1">
      <alignment horizontal="right" vertical="top" wrapText="1"/>
    </xf>
    <xf numFmtId="0" fontId="9" fillId="0" borderId="22" xfId="5" applyFont="1" applyBorder="1" applyAlignment="1">
      <alignment horizontal="right" vertical="top" wrapText="1"/>
    </xf>
    <xf numFmtId="0" fontId="9" fillId="0" borderId="5" xfId="5" applyFont="1" applyBorder="1" applyAlignment="1">
      <alignment horizontal="right" vertical="top" wrapText="1"/>
    </xf>
    <xf numFmtId="0" fontId="9" fillId="0" borderId="4" xfId="5" applyFont="1" applyBorder="1" applyAlignment="1">
      <alignment horizontal="right" vertical="top" wrapText="1"/>
    </xf>
    <xf numFmtId="9" fontId="9" fillId="0" borderId="4" xfId="6" applyFont="1" applyFill="1" applyBorder="1" applyAlignment="1" applyProtection="1">
      <alignment horizontal="right" vertical="top" wrapText="1"/>
    </xf>
    <xf numFmtId="0" fontId="9" fillId="0" borderId="2" xfId="5" applyFont="1" applyBorder="1" applyAlignment="1">
      <alignment horizontal="right" vertical="top" wrapText="1"/>
    </xf>
    <xf numFmtId="0" fontId="9" fillId="0" borderId="0" xfId="5" applyFont="1" applyAlignment="1">
      <alignment horizontal="left" vertical="top" wrapText="1"/>
    </xf>
    <xf numFmtId="0" fontId="9" fillId="0" borderId="0" xfId="5" applyFont="1" applyAlignment="1">
      <alignment vertical="top" wrapText="1"/>
    </xf>
    <xf numFmtId="0" fontId="8" fillId="0" borderId="0" xfId="5" applyFont="1" applyAlignment="1">
      <alignment horizontal="left" vertical="top" wrapText="1"/>
    </xf>
    <xf numFmtId="0" fontId="9" fillId="0" borderId="0" xfId="5" applyFont="1" applyAlignment="1" applyProtection="1">
      <alignment horizontal="left" vertical="top" wrapText="1"/>
      <protection locked="0"/>
    </xf>
    <xf numFmtId="0" fontId="33" fillId="0" borderId="0" xfId="5" applyFont="1" applyAlignment="1">
      <alignment horizontal="left" vertical="top"/>
    </xf>
    <xf numFmtId="0" fontId="9" fillId="0" borderId="20" xfId="5" applyFont="1" applyBorder="1" applyAlignment="1" applyProtection="1">
      <alignment horizontal="left" vertical="top" wrapText="1"/>
      <protection locked="0"/>
    </xf>
    <xf numFmtId="0" fontId="9" fillId="0" borderId="20" xfId="5" applyFont="1" applyBorder="1" applyAlignment="1">
      <alignment horizontal="left" vertical="top" wrapText="1"/>
    </xf>
    <xf numFmtId="0" fontId="27" fillId="6" borderId="2" xfId="0" applyFont="1" applyFill="1" applyBorder="1" applyAlignment="1">
      <alignment horizontal="left" vertical="top" wrapText="1"/>
    </xf>
    <xf numFmtId="0" fontId="27" fillId="0" borderId="2" xfId="0" applyFont="1" applyBorder="1" applyAlignment="1">
      <alignment horizontal="left" vertical="top" wrapText="1"/>
    </xf>
    <xf numFmtId="0" fontId="34" fillId="0" borderId="0" xfId="7" applyFont="1" applyAlignment="1">
      <alignment horizontal="center" vertical="center"/>
    </xf>
    <xf numFmtId="0" fontId="35" fillId="0" borderId="0" xfId="7" applyFont="1" applyAlignment="1">
      <alignment horizontal="right"/>
    </xf>
    <xf numFmtId="0" fontId="20" fillId="0" borderId="0" xfId="7" applyFont="1" applyAlignment="1">
      <alignment horizontal="center" vertical="center" wrapText="1"/>
    </xf>
    <xf numFmtId="0" fontId="35" fillId="0" borderId="0" xfId="7" applyFont="1"/>
    <xf numFmtId="0" fontId="20" fillId="0" borderId="0" xfId="7" applyFont="1" applyAlignment="1">
      <alignment wrapText="1"/>
    </xf>
    <xf numFmtId="0" fontId="34" fillId="0" borderId="0" xfId="7" applyFont="1" applyAlignment="1">
      <alignment vertical="center"/>
    </xf>
    <xf numFmtId="0" fontId="9" fillId="0" borderId="0" xfId="7" applyFont="1" applyAlignment="1">
      <alignment horizontal="right" vertical="center" wrapText="1"/>
    </xf>
    <xf numFmtId="0" fontId="9" fillId="0" borderId="0" xfId="7" applyFont="1" applyAlignment="1">
      <alignment horizontal="right" wrapText="1"/>
    </xf>
    <xf numFmtId="0" fontId="9" fillId="0" borderId="0" xfId="7" applyFont="1" applyAlignment="1">
      <alignment wrapText="1"/>
    </xf>
    <xf numFmtId="0" fontId="39" fillId="0" borderId="0" xfId="7" applyFont="1" applyAlignment="1">
      <alignment horizontal="center" vertical="center"/>
    </xf>
    <xf numFmtId="0" fontId="38" fillId="0" borderId="0" xfId="7" applyFont="1" applyAlignment="1">
      <alignment horizontal="left" indent="1"/>
    </xf>
    <xf numFmtId="0" fontId="40" fillId="0" borderId="0" xfId="7" applyFont="1"/>
    <xf numFmtId="0" fontId="9" fillId="0" borderId="0" xfId="7" applyFont="1" applyAlignment="1">
      <alignment horizontal="right" vertical="top" wrapText="1"/>
    </xf>
    <xf numFmtId="0" fontId="41" fillId="0" borderId="0" xfId="8" applyFont="1" applyAlignment="1">
      <alignment horizontal="left" wrapText="1"/>
    </xf>
    <xf numFmtId="0" fontId="42" fillId="0" borderId="0" xfId="0" applyFont="1"/>
    <xf numFmtId="0" fontId="27" fillId="0" borderId="2" xfId="0" applyFont="1" applyBorder="1" applyAlignment="1">
      <alignment vertical="top" wrapText="1"/>
    </xf>
    <xf numFmtId="0" fontId="27" fillId="0" borderId="4" xfId="0" applyFont="1" applyBorder="1" applyAlignment="1">
      <alignment vertical="top" wrapText="1"/>
    </xf>
    <xf numFmtId="0" fontId="27" fillId="0" borderId="4" xfId="0" quotePrefix="1" applyFont="1" applyBorder="1" applyAlignment="1">
      <alignment vertical="top" wrapText="1"/>
    </xf>
    <xf numFmtId="0" fontId="27" fillId="0" borderId="20" xfId="0" applyFont="1" applyBorder="1" applyAlignment="1">
      <alignment vertical="top" wrapText="1"/>
    </xf>
    <xf numFmtId="0" fontId="27" fillId="0" borderId="30" xfId="0" applyFont="1" applyBorder="1" applyAlignment="1">
      <alignment vertical="top" wrapText="1"/>
    </xf>
    <xf numFmtId="0" fontId="27" fillId="6" borderId="32" xfId="0" applyFont="1" applyFill="1" applyBorder="1" applyAlignment="1" applyProtection="1">
      <alignment horizontal="center" vertical="center" wrapText="1"/>
      <protection locked="0"/>
    </xf>
    <xf numFmtId="0" fontId="27" fillId="6" borderId="33" xfId="0" applyFont="1" applyFill="1" applyBorder="1" applyAlignment="1" applyProtection="1">
      <alignment horizontal="left" vertical="center" wrapText="1"/>
      <protection locked="0"/>
    </xf>
    <xf numFmtId="0" fontId="27" fillId="6" borderId="33" xfId="0" applyFont="1" applyFill="1" applyBorder="1" applyAlignment="1" applyProtection="1">
      <alignment horizontal="center" vertical="center" wrapText="1"/>
      <protection locked="0"/>
    </xf>
    <xf numFmtId="0" fontId="27" fillId="6" borderId="31" xfId="0" applyFont="1" applyFill="1" applyBorder="1" applyAlignment="1" applyProtection="1">
      <alignment horizontal="center" vertical="center" wrapText="1"/>
      <protection locked="0"/>
    </xf>
    <xf numFmtId="0" fontId="27" fillId="6" borderId="31" xfId="0" applyFont="1" applyFill="1" applyBorder="1" applyAlignment="1" applyProtection="1">
      <alignment horizontal="left" vertical="center" wrapText="1"/>
      <protection locked="0"/>
    </xf>
    <xf numFmtId="0" fontId="9" fillId="6" borderId="0" xfId="5" applyFont="1" applyFill="1" applyAlignment="1" applyProtection="1">
      <alignment horizontal="center" vertical="top" wrapText="1"/>
      <protection locked="0"/>
    </xf>
    <xf numFmtId="0" fontId="9" fillId="4" borderId="4" xfId="5" applyFont="1" applyFill="1" applyBorder="1" applyAlignment="1" applyProtection="1">
      <alignment horizontal="left" vertical="top" wrapText="1"/>
      <protection locked="0"/>
    </xf>
    <xf numFmtId="0" fontId="9" fillId="0" borderId="31" xfId="5" applyFont="1" applyBorder="1" applyAlignment="1">
      <alignment horizontal="left" vertical="top"/>
    </xf>
    <xf numFmtId="0" fontId="43" fillId="6" borderId="4" xfId="0" applyFont="1" applyFill="1" applyBorder="1" applyAlignment="1">
      <alignment vertical="top"/>
    </xf>
    <xf numFmtId="0" fontId="4" fillId="6" borderId="30" xfId="0" applyFont="1" applyFill="1" applyBorder="1" applyAlignment="1">
      <alignment horizontal="left" vertical="top" wrapText="1"/>
    </xf>
    <xf numFmtId="0" fontId="44" fillId="6" borderId="4" xfId="0" applyFont="1" applyFill="1" applyBorder="1" applyAlignment="1">
      <alignment horizontal="left" vertical="top" wrapText="1"/>
    </xf>
    <xf numFmtId="0" fontId="43" fillId="6" borderId="4" xfId="0" applyFont="1" applyFill="1" applyBorder="1" applyAlignment="1">
      <alignment vertical="top" wrapText="1"/>
    </xf>
    <xf numFmtId="0" fontId="43" fillId="6" borderId="16" xfId="0" applyFont="1" applyFill="1" applyBorder="1" applyAlignment="1">
      <alignment vertical="top"/>
    </xf>
    <xf numFmtId="0" fontId="4" fillId="3" borderId="2" xfId="4" applyFont="1" applyFill="1" applyBorder="1" applyAlignment="1">
      <alignment vertical="center" wrapText="1"/>
    </xf>
    <xf numFmtId="0" fontId="42" fillId="0" borderId="0" xfId="0" applyFont="1" applyAlignment="1">
      <alignment horizontal="left"/>
    </xf>
    <xf numFmtId="0" fontId="8" fillId="0" borderId="0" xfId="5" applyFont="1" applyAlignment="1">
      <alignment horizontal="left" vertical="top"/>
    </xf>
    <xf numFmtId="0" fontId="9" fillId="0" borderId="2" xfId="5" applyFont="1" applyBorder="1" applyAlignment="1" applyProtection="1">
      <alignment horizontal="left" vertical="center" wrapText="1"/>
      <protection locked="0"/>
    </xf>
    <xf numFmtId="0" fontId="8" fillId="4" borderId="2" xfId="5" applyFont="1" applyFill="1" applyBorder="1" applyAlignment="1">
      <alignment horizontal="left" vertical="center"/>
    </xf>
    <xf numFmtId="0" fontId="8" fillId="4" borderId="2" xfId="5" applyFont="1" applyFill="1" applyBorder="1" applyAlignment="1">
      <alignment horizontal="left" vertical="center" wrapText="1"/>
    </xf>
    <xf numFmtId="0" fontId="8" fillId="4" borderId="20" xfId="5" applyFont="1" applyFill="1" applyBorder="1" applyAlignment="1">
      <alignment vertical="center" wrapText="1"/>
    </xf>
    <xf numFmtId="0" fontId="7" fillId="6" borderId="0" xfId="5" applyFont="1" applyFill="1" applyAlignment="1">
      <alignment horizontal="left" vertical="center"/>
    </xf>
    <xf numFmtId="0" fontId="7" fillId="0" borderId="0" xfId="5" applyFont="1" applyAlignment="1">
      <alignment horizontal="left" vertical="center"/>
    </xf>
    <xf numFmtId="0" fontId="7" fillId="4" borderId="0" xfId="5" applyFont="1" applyFill="1" applyAlignment="1">
      <alignment horizontal="left" vertical="center"/>
    </xf>
    <xf numFmtId="0" fontId="4" fillId="3" borderId="20" xfId="4" applyFont="1" applyFill="1" applyBorder="1" applyAlignment="1">
      <alignment vertical="center"/>
    </xf>
    <xf numFmtId="0" fontId="27" fillId="0" borderId="20" xfId="4" applyFont="1" applyBorder="1" applyAlignment="1">
      <alignment vertical="top" wrapText="1"/>
    </xf>
    <xf numFmtId="0" fontId="3" fillId="0" borderId="20" xfId="4" applyFont="1" applyBorder="1" applyAlignment="1">
      <alignment vertical="top" wrapText="1"/>
    </xf>
    <xf numFmtId="0" fontId="4" fillId="3" borderId="5" xfId="4" applyFont="1" applyFill="1" applyBorder="1" applyAlignment="1">
      <alignment vertical="center" wrapText="1"/>
    </xf>
    <xf numFmtId="0" fontId="27" fillId="0" borderId="5" xfId="4" applyFont="1" applyBorder="1" applyAlignment="1" applyProtection="1">
      <alignment vertical="top"/>
      <protection locked="0"/>
    </xf>
    <xf numFmtId="0" fontId="9" fillId="0" borderId="2" xfId="4" applyFont="1" applyBorder="1" applyAlignment="1" applyProtection="1">
      <alignment horizontal="left" vertical="top"/>
      <protection locked="0"/>
    </xf>
    <xf numFmtId="0" fontId="27" fillId="0" borderId="2" xfId="4" applyFont="1" applyBorder="1" applyAlignment="1">
      <alignment horizontal="center" vertical="top" wrapText="1"/>
    </xf>
    <xf numFmtId="0" fontId="9" fillId="0" borderId="4" xfId="4" applyFont="1" applyBorder="1" applyAlignment="1" applyProtection="1">
      <alignment horizontal="left" vertical="top"/>
      <protection locked="0"/>
    </xf>
    <xf numFmtId="0" fontId="43" fillId="6" borderId="16" xfId="0" applyFont="1" applyFill="1" applyBorder="1" applyAlignment="1" applyProtection="1">
      <alignment vertical="top"/>
      <protection locked="0"/>
    </xf>
    <xf numFmtId="0" fontId="4" fillId="6" borderId="2" xfId="0" applyFont="1" applyFill="1" applyBorder="1" applyAlignment="1" applyProtection="1">
      <alignment vertical="center" wrapText="1"/>
      <protection locked="0"/>
    </xf>
    <xf numFmtId="0" fontId="8" fillId="0" borderId="0" xfId="4" applyFont="1" applyAlignment="1">
      <alignment horizontal="center" vertical="top" wrapText="1"/>
    </xf>
    <xf numFmtId="0" fontId="9" fillId="0" borderId="0" xfId="4" applyFont="1" applyAlignment="1">
      <alignment horizontal="center" vertical="top" wrapText="1"/>
    </xf>
    <xf numFmtId="0" fontId="9" fillId="0" borderId="4" xfId="4" applyFont="1" applyBorder="1" applyAlignment="1">
      <alignment horizontal="center" vertical="top" wrapText="1"/>
    </xf>
    <xf numFmtId="0" fontId="3" fillId="0" borderId="2" xfId="4" applyFont="1" applyBorder="1" applyAlignment="1">
      <alignment horizontal="center" vertical="top" wrapText="1"/>
    </xf>
    <xf numFmtId="0" fontId="4" fillId="0" borderId="2" xfId="4" applyFont="1" applyBorder="1" applyAlignment="1">
      <alignment horizontal="center" vertical="top" wrapText="1"/>
    </xf>
    <xf numFmtId="0" fontId="27" fillId="0" borderId="16" xfId="0" applyFont="1" applyBorder="1" applyAlignment="1">
      <alignment vertical="top" wrapText="1"/>
    </xf>
    <xf numFmtId="0" fontId="27" fillId="0" borderId="25" xfId="0" applyFont="1" applyBorder="1" applyAlignment="1">
      <alignment vertical="top" wrapText="1"/>
    </xf>
    <xf numFmtId="0" fontId="27" fillId="6" borderId="34" xfId="0" applyFont="1" applyFill="1" applyBorder="1" applyAlignment="1" applyProtection="1">
      <alignment horizontal="center" vertical="center" wrapText="1"/>
      <protection locked="0"/>
    </xf>
    <xf numFmtId="0" fontId="27" fillId="6" borderId="34" xfId="0" applyFont="1" applyFill="1" applyBorder="1" applyAlignment="1" applyProtection="1">
      <alignment horizontal="left" vertical="center" wrapText="1"/>
      <protection locked="0"/>
    </xf>
    <xf numFmtId="0" fontId="27" fillId="6" borderId="35" xfId="0" applyFont="1" applyFill="1" applyBorder="1" applyAlignment="1" applyProtection="1">
      <alignment horizontal="center" vertical="center" wrapText="1"/>
      <protection locked="0"/>
    </xf>
    <xf numFmtId="0" fontId="27" fillId="6" borderId="35" xfId="0" applyFont="1" applyFill="1" applyBorder="1" applyAlignment="1" applyProtection="1">
      <alignment horizontal="left" vertical="center" wrapText="1"/>
      <protection locked="0"/>
    </xf>
    <xf numFmtId="0" fontId="27" fillId="6" borderId="2" xfId="0" applyFont="1" applyFill="1" applyBorder="1" applyAlignment="1" applyProtection="1">
      <alignment horizontal="center" vertical="center" wrapText="1"/>
      <protection locked="0"/>
    </xf>
    <xf numFmtId="0" fontId="27" fillId="6" borderId="2" xfId="0" applyFont="1" applyFill="1" applyBorder="1" applyAlignment="1" applyProtection="1">
      <alignment horizontal="left" vertical="center" wrapText="1"/>
      <protection locked="0"/>
    </xf>
    <xf numFmtId="0" fontId="27" fillId="6" borderId="36" xfId="0" applyFont="1" applyFill="1" applyBorder="1" applyAlignment="1" applyProtection="1">
      <alignment horizontal="center" vertical="center" wrapText="1"/>
      <protection locked="0"/>
    </xf>
    <xf numFmtId="0" fontId="27" fillId="6" borderId="36" xfId="0" applyFont="1" applyFill="1" applyBorder="1" applyAlignment="1" applyProtection="1">
      <alignment horizontal="left" vertical="center" wrapText="1"/>
      <protection locked="0"/>
    </xf>
    <xf numFmtId="0" fontId="0" fillId="0" borderId="0" xfId="0" applyAlignment="1">
      <alignment horizontal="center"/>
    </xf>
    <xf numFmtId="0" fontId="9" fillId="0" borderId="0" xfId="7" applyFont="1" applyAlignment="1">
      <alignment horizontal="left" vertical="top" wrapText="1" indent="1"/>
    </xf>
    <xf numFmtId="0" fontId="36" fillId="0" borderId="0" xfId="7" applyFont="1" applyAlignment="1">
      <alignment horizontal="left" vertical="center" wrapText="1" indent="1"/>
    </xf>
    <xf numFmtId="0" fontId="37" fillId="0" borderId="0" xfId="7" applyFont="1" applyAlignment="1">
      <alignment horizontal="left" vertical="center" wrapText="1" indent="1"/>
    </xf>
    <xf numFmtId="0" fontId="38" fillId="0" borderId="0" xfId="7" applyFont="1" applyAlignment="1">
      <alignment horizontal="left" vertical="center" wrapText="1" indent="1"/>
    </xf>
    <xf numFmtId="0" fontId="39" fillId="0" borderId="0" xfId="7" applyFont="1" applyAlignment="1">
      <alignment horizontal="left" vertical="center" wrapText="1" indent="1"/>
    </xf>
    <xf numFmtId="49" fontId="39" fillId="0" borderId="0" xfId="7" applyNumberFormat="1" applyFont="1" applyAlignment="1">
      <alignment horizontal="left" vertical="center" wrapText="1" indent="1"/>
    </xf>
    <xf numFmtId="0" fontId="8" fillId="0" borderId="0" xfId="0" applyFont="1" applyAlignment="1">
      <alignment horizontal="left" vertical="top" wrapText="1"/>
    </xf>
    <xf numFmtId="0" fontId="9" fillId="0" borderId="0" xfId="0" applyFont="1" applyAlignment="1">
      <alignment horizontal="left" vertical="top" wrapText="1"/>
    </xf>
    <xf numFmtId="0" fontId="25" fillId="0" borderId="0" xfId="0" applyFont="1" applyAlignment="1">
      <alignment horizontal="left" vertical="center" wrapText="1"/>
    </xf>
    <xf numFmtId="0" fontId="9" fillId="0" borderId="0" xfId="0" applyFont="1" applyAlignment="1">
      <alignment vertical="top" wrapText="1"/>
    </xf>
    <xf numFmtId="0" fontId="26" fillId="0" borderId="0" xfId="0" applyFont="1" applyAlignment="1">
      <alignment horizontal="left" vertical="center" wrapText="1"/>
    </xf>
    <xf numFmtId="0" fontId="20" fillId="0" borderId="6" xfId="0" applyFont="1" applyBorder="1" applyAlignment="1">
      <alignment vertical="center" wrapText="1"/>
    </xf>
    <xf numFmtId="0" fontId="20" fillId="0" borderId="4" xfId="0" applyFont="1" applyBorder="1" applyAlignment="1">
      <alignment vertical="center" wrapText="1"/>
    </xf>
    <xf numFmtId="0" fontId="18" fillId="0" borderId="0" xfId="0" applyFont="1" applyAlignment="1">
      <alignment vertical="top" wrapText="1"/>
    </xf>
    <xf numFmtId="0" fontId="20" fillId="0" borderId="0" xfId="0" applyFont="1" applyAlignment="1">
      <alignment vertical="top" wrapText="1"/>
    </xf>
    <xf numFmtId="0" fontId="9" fillId="0" borderId="20" xfId="4" applyFont="1" applyBorder="1" applyAlignment="1">
      <alignment horizontal="center" vertical="center" wrapText="1"/>
    </xf>
    <xf numFmtId="0" fontId="9" fillId="0" borderId="22" xfId="4" applyFont="1" applyBorder="1" applyAlignment="1">
      <alignment horizontal="center" vertical="center" wrapText="1"/>
    </xf>
    <xf numFmtId="0" fontId="9" fillId="0" borderId="5" xfId="4" applyFont="1" applyBorder="1" applyAlignment="1">
      <alignment horizontal="center" vertical="center" wrapText="1"/>
    </xf>
    <xf numFmtId="0" fontId="9" fillId="0" borderId="23" xfId="4" applyFont="1" applyBorder="1" applyAlignment="1">
      <alignment horizontal="left" vertical="top" wrapText="1"/>
    </xf>
    <xf numFmtId="0" fontId="8" fillId="0" borderId="0" xfId="4" applyFont="1" applyAlignment="1">
      <alignment horizontal="left" vertical="top" wrapText="1"/>
    </xf>
    <xf numFmtId="0" fontId="9" fillId="0" borderId="0" xfId="4" applyFont="1" applyAlignment="1">
      <alignment horizontal="left" vertical="top" wrapText="1"/>
    </xf>
    <xf numFmtId="0" fontId="8" fillId="0" borderId="6" xfId="4" applyFont="1" applyBorder="1" applyAlignment="1">
      <alignment horizontal="left" vertical="center" wrapText="1"/>
    </xf>
    <xf numFmtId="0" fontId="8" fillId="0" borderId="4" xfId="4" applyFont="1" applyBorder="1" applyAlignment="1">
      <alignment horizontal="left" vertical="center" wrapText="1"/>
    </xf>
    <xf numFmtId="0" fontId="9" fillId="0" borderId="2" xfId="4" applyFont="1" applyBorder="1" applyAlignment="1">
      <alignment horizontal="center" vertical="center" wrapText="1"/>
    </xf>
    <xf numFmtId="0" fontId="8" fillId="0" borderId="0" xfId="4" applyFont="1" applyAlignment="1">
      <alignment horizontal="left" vertical="center" wrapText="1"/>
    </xf>
    <xf numFmtId="0" fontId="8" fillId="0" borderId="2" xfId="4" applyFont="1" applyBorder="1" applyAlignment="1">
      <alignment horizontal="left" vertical="center" wrapText="1"/>
    </xf>
    <xf numFmtId="0" fontId="8" fillId="4" borderId="17" xfId="2" applyFont="1" applyFill="1" applyBorder="1" applyAlignment="1" applyProtection="1">
      <alignment horizontal="left" vertical="center"/>
      <protection locked="0"/>
    </xf>
    <xf numFmtId="0" fontId="8" fillId="4" borderId="18" xfId="2" applyFont="1" applyFill="1" applyBorder="1" applyAlignment="1" applyProtection="1">
      <alignment horizontal="left" vertical="center"/>
      <protection locked="0"/>
    </xf>
    <xf numFmtId="0" fontId="8" fillId="4" borderId="19" xfId="2" applyFont="1" applyFill="1" applyBorder="1" applyAlignment="1" applyProtection="1">
      <alignment horizontal="left" vertical="center"/>
      <protection locked="0"/>
    </xf>
    <xf numFmtId="0" fontId="9" fillId="4" borderId="15" xfId="4" applyFont="1" applyFill="1" applyBorder="1" applyAlignment="1" applyProtection="1">
      <alignment horizontal="left" vertical="top" wrapText="1"/>
      <protection locked="0"/>
    </xf>
    <xf numFmtId="0" fontId="9" fillId="4" borderId="14" xfId="4" applyFont="1" applyFill="1" applyBorder="1" applyAlignment="1" applyProtection="1">
      <alignment horizontal="left" vertical="top" wrapText="1"/>
      <protection locked="0"/>
    </xf>
    <xf numFmtId="0" fontId="9" fillId="4" borderId="17" xfId="2" applyFont="1" applyFill="1" applyBorder="1" applyAlignment="1" applyProtection="1">
      <alignment horizontal="left" vertical="center"/>
      <protection locked="0"/>
    </xf>
    <xf numFmtId="0" fontId="9" fillId="4" borderId="18" xfId="2" applyFont="1" applyFill="1" applyBorder="1" applyAlignment="1" applyProtection="1">
      <alignment horizontal="left" vertical="center"/>
      <protection locked="0"/>
    </xf>
    <xf numFmtId="0" fontId="9" fillId="4" borderId="19" xfId="2" applyFont="1" applyFill="1" applyBorder="1" applyAlignment="1" applyProtection="1">
      <alignment horizontal="left" vertical="center"/>
      <protection locked="0"/>
    </xf>
    <xf numFmtId="0" fontId="9" fillId="0" borderId="27" xfId="2" applyFont="1" applyBorder="1" applyAlignment="1">
      <alignment horizontal="left" vertical="center" wrapText="1"/>
    </xf>
    <xf numFmtId="0" fontId="8" fillId="5" borderId="0" xfId="4" applyFont="1" applyFill="1" applyAlignment="1">
      <alignment vertical="top" wrapText="1"/>
    </xf>
    <xf numFmtId="0" fontId="9" fillId="4" borderId="24" xfId="4" applyFont="1" applyFill="1" applyBorder="1" applyAlignment="1" applyProtection="1">
      <alignment horizontal="left" vertical="top" wrapText="1"/>
      <protection locked="0"/>
    </xf>
    <xf numFmtId="0" fontId="9" fillId="4" borderId="12" xfId="4" applyFont="1" applyFill="1" applyBorder="1" applyAlignment="1" applyProtection="1">
      <alignment horizontal="left" vertical="top" wrapText="1"/>
      <protection locked="0"/>
    </xf>
    <xf numFmtId="0" fontId="9" fillId="4" borderId="11" xfId="4" applyFont="1" applyFill="1" applyBorder="1" applyAlignment="1" applyProtection="1">
      <alignment horizontal="left" vertical="top" wrapText="1"/>
      <protection locked="0"/>
    </xf>
    <xf numFmtId="0" fontId="9" fillId="0" borderId="0" xfId="4" applyFont="1" applyAlignment="1">
      <alignment vertical="center" wrapText="1"/>
    </xf>
    <xf numFmtId="0" fontId="8" fillId="0" borderId="0" xfId="4" applyFont="1" applyAlignment="1">
      <alignment horizontal="left" vertical="top"/>
    </xf>
    <xf numFmtId="0" fontId="4" fillId="0" borderId="20" xfId="4" applyFont="1" applyBorder="1" applyAlignment="1">
      <alignment vertical="center" wrapText="1"/>
    </xf>
    <xf numFmtId="0" fontId="4" fillId="0" borderId="5" xfId="4" applyFont="1" applyBorder="1" applyAlignment="1">
      <alignment vertical="center" wrapText="1"/>
    </xf>
    <xf numFmtId="0" fontId="24" fillId="0" borderId="29" xfId="4" applyFont="1" applyBorder="1" applyAlignment="1">
      <alignment horizontal="left" vertical="center"/>
    </xf>
    <xf numFmtId="0" fontId="4" fillId="0" borderId="20" xfId="4" applyFont="1" applyBorder="1" applyAlignment="1">
      <alignment horizontal="left" vertical="center" wrapText="1"/>
    </xf>
    <xf numFmtId="0" fontId="4" fillId="0" borderId="5" xfId="4" applyFont="1" applyBorder="1" applyAlignment="1">
      <alignment horizontal="left" vertical="center" wrapText="1"/>
    </xf>
    <xf numFmtId="0" fontId="4" fillId="3" borderId="34"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3" borderId="34" xfId="0" applyFont="1" applyFill="1" applyBorder="1" applyAlignment="1" applyProtection="1">
      <alignment horizontal="left" vertical="center" wrapText="1"/>
      <protection locked="0"/>
    </xf>
    <xf numFmtId="0" fontId="4" fillId="3" borderId="35" xfId="0" applyFont="1" applyFill="1" applyBorder="1" applyAlignment="1" applyProtection="1">
      <alignment horizontal="left" vertical="center" wrapText="1"/>
      <protection locked="0"/>
    </xf>
    <xf numFmtId="0" fontId="9" fillId="0" borderId="2" xfId="5" applyFont="1" applyBorder="1" applyAlignment="1" applyProtection="1">
      <alignment horizontal="center" vertical="top" wrapText="1"/>
      <protection locked="0"/>
    </xf>
    <xf numFmtId="0" fontId="8" fillId="4" borderId="2" xfId="5" applyFont="1" applyFill="1" applyBorder="1" applyAlignment="1">
      <alignment horizontal="left" vertical="center" wrapText="1"/>
    </xf>
    <xf numFmtId="0" fontId="9" fillId="0" borderId="20" xfId="5" applyFont="1" applyBorder="1" applyAlignment="1">
      <alignment horizontal="left" vertical="top" wrapText="1" indent="2"/>
    </xf>
    <xf numFmtId="0" fontId="9" fillId="0" borderId="22" xfId="5" applyFont="1" applyBorder="1" applyAlignment="1">
      <alignment horizontal="left" vertical="top" wrapText="1" indent="2"/>
    </xf>
    <xf numFmtId="0" fontId="9" fillId="0" borderId="6" xfId="5" applyFont="1" applyBorder="1" applyAlignment="1" applyProtection="1">
      <alignment horizontal="center" vertical="top" wrapText="1"/>
      <protection locked="0"/>
    </xf>
    <xf numFmtId="0" fontId="9" fillId="0" borderId="31" xfId="5" applyFont="1" applyBorder="1" applyAlignment="1" applyProtection="1">
      <alignment horizontal="center" vertical="top" wrapText="1"/>
      <protection locked="0"/>
    </xf>
    <xf numFmtId="0" fontId="9" fillId="0" borderId="0" xfId="5" applyFont="1" applyAlignment="1" applyProtection="1">
      <alignment horizontal="center" vertical="top"/>
      <protection locked="0"/>
    </xf>
    <xf numFmtId="0" fontId="9" fillId="0" borderId="28" xfId="5" applyFont="1" applyBorder="1" applyAlignment="1" applyProtection="1">
      <alignment horizontal="center" vertical="top"/>
      <protection locked="0"/>
    </xf>
    <xf numFmtId="0" fontId="9" fillId="0" borderId="22" xfId="5" applyFont="1" applyBorder="1" applyAlignment="1">
      <alignment horizontal="left" vertical="top"/>
    </xf>
    <xf numFmtId="0" fontId="9" fillId="0" borderId="5" xfId="5" applyFont="1" applyBorder="1" applyAlignment="1">
      <alignment horizontal="left" vertical="top"/>
    </xf>
    <xf numFmtId="0" fontId="9" fillId="0" borderId="20" xfId="5" applyFont="1" applyBorder="1" applyAlignment="1">
      <alignment horizontal="left" vertical="top" wrapText="1"/>
    </xf>
    <xf numFmtId="0" fontId="9" fillId="0" borderId="22" xfId="5" applyFont="1" applyBorder="1" applyAlignment="1">
      <alignment horizontal="left" vertical="top" wrapText="1"/>
    </xf>
    <xf numFmtId="0" fontId="9" fillId="0" borderId="5" xfId="5" applyFont="1" applyBorder="1" applyAlignment="1">
      <alignment horizontal="left" vertical="top" wrapText="1"/>
    </xf>
    <xf numFmtId="0" fontId="32" fillId="0" borderId="2" xfId="5" applyFont="1" applyBorder="1" applyAlignment="1" applyProtection="1">
      <alignment horizontal="left" vertical="top" wrapText="1"/>
      <protection locked="0"/>
    </xf>
    <xf numFmtId="0" fontId="9" fillId="0" borderId="30" xfId="5" applyFont="1" applyBorder="1" applyAlignment="1">
      <alignment horizontal="left" vertical="top"/>
    </xf>
    <xf numFmtId="0" fontId="9" fillId="0" borderId="29" xfId="5" applyFont="1" applyBorder="1" applyAlignment="1">
      <alignment horizontal="left" vertical="top"/>
    </xf>
    <xf numFmtId="0" fontId="9" fillId="0" borderId="3" xfId="5" applyFont="1" applyBorder="1" applyAlignment="1">
      <alignment horizontal="left" vertical="top"/>
    </xf>
    <xf numFmtId="0" fontId="8" fillId="4" borderId="20" xfId="5" applyFont="1" applyFill="1" applyBorder="1" applyAlignment="1">
      <alignment horizontal="left" vertical="top" wrapText="1"/>
    </xf>
    <xf numFmtId="0" fontId="8" fillId="4" borderId="22" xfId="5" applyFont="1" applyFill="1" applyBorder="1" applyAlignment="1">
      <alignment horizontal="left" vertical="top" wrapText="1"/>
    </xf>
    <xf numFmtId="0" fontId="8" fillId="4" borderId="5" xfId="5" applyFont="1" applyFill="1" applyBorder="1" applyAlignment="1">
      <alignment horizontal="left" vertical="top" wrapText="1"/>
    </xf>
    <xf numFmtId="0" fontId="8" fillId="0" borderId="20" xfId="5" applyFont="1" applyBorder="1" applyAlignment="1">
      <alignment horizontal="left" vertical="top" wrapText="1"/>
    </xf>
    <xf numFmtId="0" fontId="8" fillId="0" borderId="22" xfId="5" applyFont="1" applyBorder="1" applyAlignment="1">
      <alignment horizontal="left" vertical="top" wrapText="1"/>
    </xf>
    <xf numFmtId="0" fontId="8" fillId="0" borderId="5" xfId="5" applyFont="1" applyBorder="1" applyAlignment="1">
      <alignment horizontal="left" vertical="top" wrapText="1"/>
    </xf>
    <xf numFmtId="0" fontId="9" fillId="0" borderId="20" xfId="5" applyFont="1" applyBorder="1" applyAlignment="1" applyProtection="1">
      <alignment horizontal="left" vertical="top" wrapText="1"/>
      <protection locked="0"/>
    </xf>
    <xf numFmtId="0" fontId="9" fillId="0" borderId="5" xfId="5" applyFont="1" applyBorder="1" applyAlignment="1" applyProtection="1">
      <alignment horizontal="left" vertical="top" wrapText="1"/>
      <protection locked="0"/>
    </xf>
    <xf numFmtId="0" fontId="8" fillId="0" borderId="2" xfId="5" applyFont="1" applyBorder="1" applyAlignment="1">
      <alignment horizontal="left" vertical="top" wrapText="1"/>
    </xf>
    <xf numFmtId="0" fontId="8" fillId="0" borderId="29" xfId="5" applyFont="1" applyBorder="1" applyAlignment="1">
      <alignment horizontal="left" vertical="top"/>
    </xf>
    <xf numFmtId="0" fontId="8" fillId="4" borderId="20" xfId="5" applyFont="1" applyFill="1" applyBorder="1" applyAlignment="1">
      <alignment horizontal="left" vertical="top"/>
    </xf>
    <xf numFmtId="0" fontId="9" fillId="4" borderId="22" xfId="5" applyFont="1" applyFill="1" applyBorder="1" applyAlignment="1">
      <alignment horizontal="left" vertical="top"/>
    </xf>
    <xf numFmtId="0" fontId="8" fillId="4" borderId="5" xfId="5" applyFont="1" applyFill="1" applyBorder="1" applyAlignment="1">
      <alignment horizontal="left" vertical="top"/>
    </xf>
    <xf numFmtId="0" fontId="8" fillId="4" borderId="20" xfId="5" applyFont="1" applyFill="1" applyBorder="1" applyAlignment="1">
      <alignment horizontal="center" vertical="top"/>
    </xf>
    <xf numFmtId="0" fontId="8" fillId="4" borderId="5" xfId="5" applyFont="1" applyFill="1" applyBorder="1" applyAlignment="1">
      <alignment horizontal="center" vertical="top"/>
    </xf>
  </cellXfs>
  <cellStyles count="9">
    <cellStyle name="Normal" xfId="0" builtinId="0"/>
    <cellStyle name="Normal 2" xfId="2" xr:uid="{C3485E64-CE88-4B96-8208-978A74BE3F32}"/>
    <cellStyle name="Normal 3" xfId="3" xr:uid="{DAD9406A-68A2-4AA3-8572-2ABF27A4963C}"/>
    <cellStyle name="Normal 4" xfId="4" xr:uid="{D6F65B9C-1F57-43A9-91D2-D99F97D040C2}"/>
    <cellStyle name="Normal 6 2" xfId="8" xr:uid="{C2355B40-4FE6-40ED-A50B-C8F58299354E}"/>
    <cellStyle name="Porcentaje 2" xfId="6" xr:uid="{20165AE6-175A-489B-8BBE-83E497FD5C29}"/>
    <cellStyle name="Stand. 2" xfId="5" xr:uid="{6755A05F-A4B9-4E02-80D4-4C4C913F31B7}"/>
    <cellStyle name="Standard 2" xfId="1" xr:uid="{B87F995B-24D7-4906-BEFF-E6FBCBD3545A}"/>
    <cellStyle name="Standard 2 4 2" xfId="7" xr:uid="{46F018B4-801B-44C5-97DC-B18F85A198B2}"/>
  </cellStyles>
  <dxfs count="94">
    <dxf>
      <font>
        <b val="0"/>
        <i/>
      </font>
    </dxf>
    <dxf>
      <font>
        <strike val="0"/>
      </font>
      <fill>
        <patternFill>
          <bgColor theme="0" tint="-0.14996795556505021"/>
        </patternFill>
      </fill>
    </dxf>
    <dxf>
      <font>
        <b/>
        <i val="0"/>
      </font>
    </dxf>
    <dxf>
      <font>
        <strike val="0"/>
      </font>
      <fill>
        <patternFill>
          <bgColor theme="0" tint="-0.14996795556505021"/>
        </patternFill>
      </fill>
    </dxf>
    <dxf>
      <font>
        <b val="0"/>
        <i/>
      </font>
    </dxf>
    <dxf>
      <font>
        <strike val="0"/>
      </font>
      <fill>
        <patternFill>
          <bgColor theme="0" tint="-0.14996795556505021"/>
        </patternFill>
      </fill>
    </dxf>
    <dxf>
      <font>
        <b/>
        <i val="0"/>
      </font>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outline="0">
        <left style="thin">
          <color indexed="64"/>
        </left>
        <right style="thin">
          <color indexed="64"/>
        </right>
        <top/>
        <bottom/>
      </border>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alcChain" Target="calcChain.xml"/><Relationship Id="rId3" Type="http://schemas.openxmlformats.org/officeDocument/2006/relationships/worksheet" Target="worksheets/sheet3.xml"/><Relationship Id="rId21" Type="http://schemas.microsoft.com/office/2022/10/relationships/richValueRel" Target="richData/richValueRel.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eetMetadata" Target="metadata.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06/relationships/rdRichValueTypes" Target="richData/rdRichValueTyp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microsoft.com/office/2017/06/relationships/rdRichValueStructure" Target="richData/rdrichvaluestructure.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17/06/relationships/rdRichValue" Target="richData/rdrichvalue.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3</xdr:row>
      <xdr:rowOff>626383</xdr:rowOff>
    </xdr:to>
    <xdr:pic>
      <xdr:nvPicPr>
        <xdr:cNvPr id="2" name="Grafik 5">
          <a:extLst>
            <a:ext uri="{FF2B5EF4-FFF2-40B4-BE49-F238E27FC236}">
              <a16:creationId xmlns:a16="http://schemas.microsoft.com/office/drawing/2014/main" id="{B286EF97-F2DF-4F47-AC10-602F570A93C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344487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762000</xdr:rowOff>
    </xdr:from>
    <xdr:to>
      <xdr:col>1</xdr:col>
      <xdr:colOff>0</xdr:colOff>
      <xdr:row>3</xdr:row>
      <xdr:rowOff>607734</xdr:rowOff>
    </xdr:to>
    <xdr:pic>
      <xdr:nvPicPr>
        <xdr:cNvPr id="4" name="Grafik 5">
          <a:extLst>
            <a:ext uri="{FF2B5EF4-FFF2-40B4-BE49-F238E27FC236}">
              <a16:creationId xmlns:a16="http://schemas.microsoft.com/office/drawing/2014/main" id="{ADF4F3D5-0B59-417E-9030-A91E1712535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975" y="762000"/>
          <a:ext cx="0" cy="1550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HU%20Nurture%20Modul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M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eneral%20informat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U Nurture Modu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M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71" totalsRowShown="0" headerRowDxfId="93" dataDxfId="92">
  <tableColumns count="23">
    <tableColumn id="1" xr3:uid="{044F80AF-13D6-43AB-A5B1-7C68AFF731FB}" name="GUID" dataDxfId="91"/>
    <tableColumn id="17" xr3:uid="{18AA75CE-354D-40EC-8920-6CB5FF46828F}" name="Column1" dataDxfId="90"/>
    <tableColumn id="2" xr3:uid="{032AB6E3-58C3-4C28-810E-11B0230C74A4}" name="Number" dataDxfId="89"/>
    <tableColumn id="3" xr3:uid="{3BEDC4F2-4D60-4F30-BA9F-5256E6C46012}" name="PGUID" dataDxfId="88"/>
    <tableColumn id="4" xr3:uid="{C458C529-1090-4A42-8287-B8C90CAF0DE6}" name="P" dataDxfId="87"/>
    <tableColumn id="5" xr3:uid="{70890F01-B018-4AF0-A586-A1EA8123A497}" name="CGUID" dataDxfId="86"/>
    <tableColumn id="6" xr3:uid="{7E0A4C5E-F331-49FA-A7C5-495D56B9B63C}" name="C" dataDxfId="85"/>
    <tableColumn id="7" xr3:uid="{12CB8529-E8DC-42E8-B394-018A3914F4BD}" name="L" dataDxfId="84"/>
    <tableColumn id="8" xr3:uid="{2ECC4D29-1A6C-4A6B-8EE9-0AED69B3D965}" name="LGUID" dataDxfId="83">
      <calculatedColumnFormula>INDEX(Level[Level],MATCH(PIs[[#This Row],[L]],Level[GUID],0),1)</calculatedColumnFormula>
    </tableColumn>
    <tableColumn id="9" xr3:uid="{5AB01D88-2273-4AB9-B72E-616FBC35468E}" name="MGUID" dataDxfId="82"/>
    <tableColumn id="10" xr3:uid="{CA1E3BB0-C3A8-4D32-AE73-CB6293C15C01}" name="M" dataDxfId="81"/>
    <tableColumn id="11" xr3:uid="{7DA1A90B-56BE-4C48-935D-69C11DDAAC0B}" name="JG" dataDxfId="80"/>
    <tableColumn id="12" xr3:uid="{E7B90937-1C27-4E1C-B645-1A7EBE5E84ED}" name="GG" dataDxfId="79"/>
    <tableColumn id="13" xr3:uid="{F9B3705B-9DF2-46AE-AF3D-B6C0F5432068}" name="SGUID" dataDxfId="78"/>
    <tableColumn id="14" xr3:uid="{34FE457F-8641-4B79-8C58-FEFA656005A7}" name="S" dataDxfId="77">
      <calculatedColumnFormula>INDEX(allsections[[S]:[Order]],MATCH(PIs[[#This Row],[SGUID]],allsections[SGUID],0),1)</calculatedColumnFormula>
    </tableColumn>
    <tableColumn id="18" xr3:uid="{0D51EE4F-0131-4DC7-B3A3-0B9059D4250F}" name="Sbody" dataDxfId="76">
      <calculatedColumnFormula>INDEX(allsections[[S]:[Order]],MATCH(PIs[[#This Row],[SGUID]],allsections[SGUID],0),2)</calculatedColumnFormula>
    </tableColumn>
    <tableColumn id="19" xr3:uid="{89ED2C2B-3939-45C5-A6E2-DA0AEA787F81}" name="Order" dataDxfId="75">
      <calculatedColumnFormula>INDEX(allsections[[S]:[Order]],MATCH(PIs[[#This Row],[SGUID]],allsections[SGUID],0),3)</calculatedColumnFormula>
    </tableColumn>
    <tableColumn id="15" xr3:uid="{712A3E4D-F5D7-4A6A-8BD1-BE1AECBA0B38}" name="SSGUID" dataDxfId="74"/>
    <tableColumn id="16" xr3:uid="{7C0E9491-7873-4873-BC23-156554227B84}" name="SS" dataDxfId="73">
      <calculatedColumnFormula>INDEX(allsections[[S]:[Order]],MATCH(PIs[[#This Row],[SSGUID]],allsections[SGUID],0),1)</calculatedColumnFormula>
    </tableColumn>
    <tableColumn id="20" xr3:uid="{2D6C963D-100D-49FC-A450-A9BBE4571266}" name="Ssbody" dataDxfId="72">
      <calculatedColumnFormula>INDEX(allsections[[S]:[Order]],MATCH(PIs[[#This Row],[SSGUID]],allsections[SGUID],0),2)</calculatedColumnFormula>
    </tableColumn>
    <tableColumn id="21" xr3:uid="{F9AE84F6-00C7-4EC9-8467-07E6258F51AA}" name="Column2" dataDxfId="71">
      <calculatedColumnFormula>INDEX(S2PQ_relational[],MATCH(PIs[[#This Row],[GUID]],S2PQ_relational[PIGUID],0),2)</calculatedColumnFormula>
    </tableColumn>
    <tableColumn id="22" xr3:uid="{28FF5430-6A66-4075-A5BC-614839005D6E}" name="NA Exempt" dataDxfId="70"/>
    <tableColumn id="23" xr3:uid="{CB5EC807-9B07-42CB-A81E-6F88D40415B6}" name="PHU" dataDxfId="6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1208F8A-141A-4B64-84D6-01DC6696B274}" name="Checklist4810" displayName="Checklist4810" ref="B1:Q160" totalsRowShown="0" headerRowDxfId="27" dataDxfId="25" headerRowBorderDxfId="26" tableBorderDxfId="24" totalsRowBorderDxfId="23">
  <autoFilter ref="B1:Q160" xr:uid="{61208F8A-141A-4B64-84D6-01DC6696B274}"/>
  <tableColumns count="16">
    <tableColumn id="1" xr3:uid="{DD5B3836-877E-4968-95F3-9C4ABDF1A3CE}" name="SGUID" dataDxfId="22"/>
    <tableColumn id="10" xr3:uid="{1B2940FB-5967-4BED-BBFC-825976D85835}" name="SSGUID" dataDxfId="21"/>
    <tableColumn id="3" xr3:uid="{871CB49F-784C-4D4F-A20D-A19AF3B769F7}" name="Column2" dataDxfId="20"/>
    <tableColumn id="2" xr3:uid="{4F20A771-8B2D-4BBB-BA38-3FE31243718E}" name="PIGUID" dataDxfId="19"/>
    <tableColumn id="7" xr3:uid="{8E962DDB-F27D-4437-B3F9-7958FC17C77E}" name="ifna" dataDxfId="18"/>
    <tableColumn id="20" xr3:uid="{64C9C451-BEEC-40BA-BAE3-402E02D35749}" name="RelatedPQ" dataDxfId="17"/>
    <tableColumn id="6" xr3:uid="{A23DBE55-5519-410A-BA6B-508AD3F31ED6}" name="PIGUID&amp;NO" dataDxfId="16"/>
    <tableColumn id="5" xr3:uid="{277ACB75-01AE-4031-8EC5-DF36448A3B29}" name="NA Exempt" dataDxfId="15"/>
    <tableColumn id="16" xr3:uid="{D7F6D92E-C2AE-4BDC-94E2-40EFAA65B251}" name="Sección" dataDxfId="14"/>
    <tableColumn id="4" xr3:uid="{84CC18D8-739B-4DF4-85B6-FB1A6B076591}" name="Descripción/Principio" dataDxfId="13"/>
    <tableColumn id="8" xr3:uid="{4449786F-AF55-4B2F-84E5-E9A78DFE99CC}" name="Criterios" dataDxfId="12"/>
    <tableColumn id="11" xr3:uid="{0D195B65-4E0C-4740-AC20-1C5C943CB531}" name="Nivel" dataDxfId="11"/>
    <tableColumn id="12" xr3:uid="{D03664BA-BF36-4E47-8845-0F1110422A4E}" name="Sí" dataDxfId="10"/>
    <tableColumn id="13" xr3:uid="{AB2A6E06-530F-4FB8-9FF7-E0CD689E5F43}" name="No" dataDxfId="9"/>
    <tableColumn id="14" xr3:uid="{319483E4-DFDE-4589-815E-8591481F4FD7}" name="N/A" dataDxfId="8"/>
    <tableColumn id="19" xr3:uid="{C70C978D-4401-4033-9330-555862B20ED9}" name="Justificación"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1" totalsRowShown="0">
  <autoFilter ref="A2:D331" xr:uid="{82988041-255B-4029-849A-CAC9CB90C3BF}"/>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26" totalsRowShown="0">
  <autoFilter ref="F2:I26" xr:uid="{9DF33FD5-38F1-4EC4-94A7-453759C029D5}"/>
  <sortState xmlns:xlrd2="http://schemas.microsoft.com/office/spreadsheetml/2017/richdata2" ref="F3:I14">
    <sortCondition ref="G3:G14"/>
    <sortCondition ref="I3:I14"/>
  </sortState>
  <tableColumns count="4">
    <tableColumn id="1" xr3:uid="{4C6C6EAC-E3B8-4983-B903-570950C4A390}" name="SGUID" dataDxfId="68"/>
    <tableColumn id="2" xr3:uid="{FB020DC4-E3B6-4389-B5EE-135BBCA6D60C}" name="S" dataDxfId="67">
      <calculatedColumnFormula>INDEX(allsections[[S]:[Order]],MATCH(unique_sections[[#This Row],[SGUID]],allsections[SGUID],0),1)</calculatedColumnFormula>
    </tableColumn>
    <tableColumn id="3" xr3:uid="{3491EBA2-6F3F-46A9-BA1F-8F37AA4C37BF}" name="Sbody" dataDxfId="66">
      <calculatedColumnFormula>INDEX(allsections[[S]:[Order]],MATCH(unique_sections[[#This Row],[SGUID]],allsections[SGUID],0),2)</calculatedColumnFormula>
    </tableColumn>
    <tableColumn id="4" xr3:uid="{2CCE8E68-43E0-4B1C-A9E7-ED729BE54A6A}" name="Order" dataDxfId="65">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55" totalsRowShown="0">
  <autoFilter ref="P2:V55" xr:uid="{3F03BFDF-A0C4-45F9-B333-3DA1688EB687}"/>
  <tableColumns count="7">
    <tableColumn id="1" xr3:uid="{50AA5D40-C69F-4EEF-A749-049243C60406}" name="Section GUID" dataDxfId="64"/>
    <tableColumn id="2" xr3:uid="{BBBA6B65-7E6B-45A7-B27A-3A7BD37839E4}" name="Subsection GUID" dataDxfId="63"/>
    <tableColumn id="3" xr3:uid="{BA9D9A02-EE6E-429A-8E27-213401CC35CF}" name="Title" dataDxfId="62">
      <calculatedColumnFormula>P3&amp;Q3</calculatedColumnFormula>
    </tableColumn>
    <tableColumn id="4" xr3:uid="{32E95E8B-3C8E-4CB8-9588-F7AE4D08E8C5}" name="S Order" dataDxfId="61">
      <calculatedColumnFormula>INDEX(allsections[[S]:[Order]],MATCH(P3,allsections[SGUID],0),3)</calculatedColumnFormula>
    </tableColumn>
    <tableColumn id="5" xr3:uid="{B976C304-4D87-4ECE-A806-3A3AC63BBA14}" name="SS Order" dataDxfId="60">
      <calculatedColumnFormula>INDEX(allsections[[S]:[Order]],MATCH(Q3,allsections[SGUID],0),3)</calculatedColumnFormula>
    </tableColumn>
    <tableColumn id="6" xr3:uid="{E9C1FCE4-D485-47DD-9199-94307EB0F9FF}" name="GUID">
      <calculatedColumnFormula>INDEX(sectionsubsection_download[],MATCH(sectionsubsection[[#This Row],[Title]],sectionsubsection_download[Title],0),6)</calculatedColumnFormula>
    </tableColumn>
    <tableColumn id="7" xr3:uid="{8A38A788-5036-4992-A5C6-DCD2DB933D42}" name="Schon da?" dataDxfId="59">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39" totalsRowShown="0">
  <autoFilter ref="K2:N39" xr:uid="{80190567-D1CF-4F5C-8F2A-CE1D0B2E11B0}"/>
  <tableColumns count="4">
    <tableColumn id="1" xr3:uid="{174EBF58-71A0-49DD-BDF9-9B1E15979C9A}" name="SSGUID" dataDxfId="58"/>
    <tableColumn id="2" xr3:uid="{610BA2CD-4D82-4ACC-96D5-FCF1D0E01616}" name="SS" dataDxfId="57">
      <calculatedColumnFormula>INDEX(allsections[[S]:[Order]],MATCH(unique_sub[[#This Row],[SSGUID]],allsections[SGUID],0),1)</calculatedColumnFormula>
    </tableColumn>
    <tableColumn id="3" xr3:uid="{FEECEED9-62EC-4E39-BBCF-7FFA78E9475A}" name="Ssbody" dataDxfId="56">
      <calculatedColumnFormula>INDEX(allsections[[S]:[Order]],MATCH(unique_sub[[#This Row],[SSGUID]],allsections[SGUID],0),2)</calculatedColumnFormula>
    </tableColumn>
    <tableColumn id="4" xr3:uid="{798ED63C-064E-4FA2-AF9B-FD1BEE95201A}" name="Order" dataDxfId="55">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C297" totalsRowShown="0">
  <tableColumns count="6">
    <tableColumn id="1" xr3:uid="{3F7EE5F2-12EB-4418-81F0-8CE10C1F4233}" name="Section GUID" dataDxfId="54"/>
    <tableColumn id="2" xr3:uid="{30133D96-7EE5-4189-8B69-2CF2CF067271}" name="Subsection GUID" dataDxfId="53"/>
    <tableColumn id="3" xr3:uid="{ED3D81E1-2B46-44CE-AF52-71039CF1928C}" name="Title" dataDxfId="52"/>
    <tableColumn id="4" xr3:uid="{53EAD869-67E0-4492-AE8E-7EDE6B1E30D5}" name="S Order" dataDxfId="51">
      <calculatedColumnFormula>INDEX(allsections[[S]:[Order]],MATCH(X3,allsections[SGUID],0),3)</calculatedColumnFormula>
    </tableColumn>
    <tableColumn id="5" xr3:uid="{58241B3A-E865-458B-B7C9-E04317E8B4FB}" name="SS Order" dataDxfId="50">
      <calculatedColumnFormula>INDEX(allsections[[S]:[Order]],MATCH(Y3,allsections[SGUID],0),3)</calculatedColumnFormula>
    </tableColumn>
    <tableColumn id="6" xr3:uid="{53BE7142-79B7-4E46-AB4F-2987AE3088DB}" name="GUI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2" insertRow="1" totalsRowShown="0">
  <autoFilter ref="A1:D2" xr:uid="{B0817620-6DC1-4852-89C4-D88E59439B6E}"/>
  <tableColumns count="4">
    <tableColumn id="1" xr3:uid="{34157229-47EE-4C5F-B7D9-70B9F6AB1C60}" name="PIGUID"/>
    <tableColumn id="2" xr3:uid="{6F40A81F-CC2F-4797-9D07-55D3D6440652}" name="PQGUID"/>
    <tableColumn id="3" xr3:uid="{0455099A-5206-47FB-A9BA-D8EC04A94B79}" name="N:N ID" dataDxfId="49">
      <calculatedColumnFormula>S2PQ_relational[[#This Row],[PIGUID]]&amp;S2PQ_relational[[#This Row],[PQGUID]]</calculatedColumnFormula>
    </tableColumn>
    <tableColumn id="4" xr3:uid="{3BCD0F4D-FE45-47F8-9940-14493B57B629}" name="PIGUID &amp; &quot;NO&quot;" dataDxfId="48">
      <calculatedColumnFormula>IF(INDEX(#REF!,MATCH(S2PQ_relational[[#This Row],[PQGUID]],#REF!,0),5)="no",S2PQ_relational[[#This Row],[PIGUID]]&amp;"NO","-")</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P180" totalsRowShown="0" headerRowDxfId="47" dataDxfId="45" headerRowBorderDxfId="46" tableBorderDxfId="44" totalsRowBorderDxfId="43">
  <autoFilter ref="B1:P180" xr:uid="{1261C0CD-9DFC-42C9-80BE-51DEE78AE244}"/>
  <tableColumns count="15">
    <tableColumn id="1" xr3:uid="{C28CA087-C3C8-4D7F-907C-6CF1EE38932E}" name="SGUID" dataDxfId="42"/>
    <tableColumn id="10" xr3:uid="{FF5F5DBD-07D0-40D8-813E-9DBBBC2BCD50}" name="SSGUID" dataDxfId="41"/>
    <tableColumn id="3" xr3:uid="{4748476E-C145-4501-811E-B12F8E24E458}" name="Column2" dataDxfId="40"/>
    <tableColumn id="2" xr3:uid="{51BDDE90-CEEF-4351-9195-77DAA7712CEB}" name="PIGUID" dataDxfId="39"/>
    <tableColumn id="7" xr3:uid="{AABE43B1-2239-4448-AD5C-B89B2D45049F}" name="ifna" dataDxfId="38"/>
    <tableColumn id="20" xr3:uid="{521BAD82-E355-48ED-A444-95DFEDADE8E2}" name="RelatedPQ" dataDxfId="37"/>
    <tableColumn id="6" xr3:uid="{0039D9A7-7EF8-43D6-962A-A50903436496}" name="PIGUID&amp;NO" dataDxfId="36"/>
    <tableColumn id="5" xr3:uid="{B7ED63A7-414C-4F1B-B54E-0342C852A59E}" name="NA Exempt" dataDxfId="35"/>
    <tableColumn id="16" xr3:uid="{322472AA-8FBA-485E-A0D8-FBEE13873AB5}" name="Sección" dataDxfId="34"/>
    <tableColumn id="4" xr3:uid="{FBA0647D-7B57-49E3-9079-80D898F405A3}" name="Principio" dataDxfId="33"/>
    <tableColumn id="11" xr3:uid="{C75CA1B0-3488-4D4A-B29C-C647D7865B10}" name="Nivel" dataDxfId="32"/>
    <tableColumn id="12" xr3:uid="{ED672EFA-5865-417F-BB4F-1B388E0255A6}" name="Sí" dataDxfId="31"/>
    <tableColumn id="13" xr3:uid="{349BEB01-CA71-44CC-86B5-152DEA6179D5}" name="No" dataDxfId="30"/>
    <tableColumn id="14" xr3:uid="{5762A0E9-667A-42EA-A744-CF6C53B6A269}" name="N/A" dataDxfId="29"/>
    <tableColumn id="19" xr3:uid="{44380B42-FA7E-445D-9B15-DB7632F760D9}" name="Justificación" dataDxfId="2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171"/>
  <sheetViews>
    <sheetView workbookViewId="0">
      <selection activeCell="A2" sqref="A2"/>
    </sheetView>
  </sheetViews>
  <sheetFormatPr defaultColWidth="8.81640625" defaultRowHeight="14.5"/>
  <cols>
    <col min="3" max="3" width="10.1796875" bestFit="1" customWidth="1"/>
    <col min="4" max="4" width="9.1796875" bestFit="1" customWidth="1"/>
    <col min="6" max="6" width="26.1796875" bestFit="1" customWidth="1"/>
    <col min="9" max="9" width="8.81640625" customWidth="1"/>
    <col min="10" max="10" width="10" bestFit="1" customWidth="1"/>
    <col min="18" max="18" width="10.08984375" bestFit="1" customWidth="1"/>
  </cols>
  <sheetData>
    <row r="1" spans="1:23">
      <c r="A1" t="s">
        <v>1017</v>
      </c>
      <c r="B1" t="s">
        <v>1018</v>
      </c>
      <c r="C1" t="s">
        <v>1019</v>
      </c>
      <c r="D1" t="s">
        <v>1020</v>
      </c>
      <c r="E1" t="s">
        <v>1021</v>
      </c>
      <c r="F1" t="s">
        <v>1022</v>
      </c>
      <c r="G1" t="s">
        <v>1023</v>
      </c>
      <c r="H1" t="s">
        <v>1024</v>
      </c>
      <c r="I1" t="s">
        <v>1025</v>
      </c>
      <c r="J1" t="s">
        <v>1026</v>
      </c>
      <c r="K1" t="s">
        <v>1027</v>
      </c>
      <c r="L1" t="s">
        <v>1028</v>
      </c>
      <c r="M1" t="s">
        <v>1029</v>
      </c>
      <c r="N1" t="s">
        <v>1030</v>
      </c>
      <c r="O1" t="s">
        <v>1031</v>
      </c>
      <c r="P1" t="s">
        <v>1032</v>
      </c>
      <c r="Q1" t="s">
        <v>1033</v>
      </c>
      <c r="R1" t="s">
        <v>1034</v>
      </c>
      <c r="S1" t="s">
        <v>1035</v>
      </c>
      <c r="T1" t="s">
        <v>1036</v>
      </c>
      <c r="U1" t="s">
        <v>1037</v>
      </c>
      <c r="V1" t="s">
        <v>1038</v>
      </c>
      <c r="W1" t="s">
        <v>1039</v>
      </c>
    </row>
    <row r="2" spans="1:23" ht="409.5">
      <c r="A2" t="s">
        <v>1040</v>
      </c>
      <c r="C2" t="s">
        <v>332</v>
      </c>
      <c r="D2" t="s">
        <v>1041</v>
      </c>
      <c r="E2" s="17" t="s">
        <v>1042</v>
      </c>
      <c r="F2" t="s">
        <v>1043</v>
      </c>
      <c r="G2" t="s">
        <v>155</v>
      </c>
      <c r="H2" t="s">
        <v>1044</v>
      </c>
      <c r="I2" t="str">
        <f>INDEX(Level[Level],MATCH(PIs[[#This Row],[L]],Level[GUID],0),1)</f>
        <v>Major Must</v>
      </c>
      <c r="N2" t="s">
        <v>1045</v>
      </c>
      <c r="O2" t="str">
        <f>INDEX(allsections[[S]:[Order]],MATCH(PIs[[#This Row],[SGUID]],allsections[SGUID],0),1)</f>
        <v>QMS 06 Product traceability and segregation</v>
      </c>
      <c r="P2" t="str">
        <f>INDEX(allsections[[S]:[Order]],MATCH(PIs[[#This Row],[SGUID]],allsections[SGUID],0),2)</f>
        <v>-</v>
      </c>
      <c r="Q2">
        <f>INDEX(allsections[[S]:[Order]],MATCH(PIs[[#This Row],[SGUID]],allsections[SGUID],0),3)</f>
        <v>6</v>
      </c>
      <c r="R2" t="s">
        <v>1046</v>
      </c>
      <c r="S2" t="str">
        <f>INDEX(allsections[[S]:[Order]],MATCH(PIs[[#This Row],[SSGUID]],allsections[SGUID],0),1)</f>
        <v>-</v>
      </c>
      <c r="T2" t="str">
        <f>INDEX(allsections[[S]:[Order]],MATCH(PIs[[#This Row],[SSGUID]],allsections[SGUID],0),2)</f>
        <v>-</v>
      </c>
      <c r="U2" t="e">
        <f>INDEX(S2PQ_relational[],MATCH(PIs[[#This Row],[GUID]],S2PQ_relational[PIGUID],0),2)</f>
        <v>#N/A</v>
      </c>
      <c r="V2" t="b">
        <v>0</v>
      </c>
    </row>
    <row r="3" spans="1:23">
      <c r="A3" t="s">
        <v>1047</v>
      </c>
      <c r="C3" t="s">
        <v>447</v>
      </c>
      <c r="D3" t="s">
        <v>1048</v>
      </c>
      <c r="E3" t="s">
        <v>1049</v>
      </c>
      <c r="F3" t="s">
        <v>1043</v>
      </c>
      <c r="G3" t="s">
        <v>155</v>
      </c>
      <c r="H3" t="s">
        <v>1044</v>
      </c>
      <c r="I3" t="str">
        <f>INDEX(Level[Level],MATCH(PIs[[#This Row],[L]],Level[GUID],0),1)</f>
        <v>Major Must</v>
      </c>
      <c r="N3" t="s">
        <v>1050</v>
      </c>
      <c r="O3" t="str">
        <f>INDEX(allsections[[S]:[Order]],MATCH(PIs[[#This Row],[SGUID]],allsections[SGUID],0),1)</f>
        <v>QMS 12 Qualification Requirements</v>
      </c>
      <c r="P3" t="str">
        <f>INDEX(allsections[[S]:[Order]],MATCH(PIs[[#This Row],[SGUID]],allsections[SGUID],0),2)</f>
        <v>-</v>
      </c>
      <c r="Q3">
        <f>INDEX(allsections[[S]:[Order]],MATCH(PIs[[#This Row],[SGUID]],allsections[SGUID],0),3)</f>
        <v>12</v>
      </c>
      <c r="R3" t="s">
        <v>1051</v>
      </c>
      <c r="S3" t="str">
        <f>INDEX(allsections[[S]:[Order]],MATCH(PIs[[#This Row],[SSGUID]],allsections[SGUID],0),1)</f>
        <v>QMS 12.3.4 Technical skills and qualifications - Training in food safety and good agricultural practices for internal QMS and farm auditors</v>
      </c>
      <c r="T3" t="str">
        <f>INDEX(allsections[[S]:[Order]],MATCH(PIs[[#This Row],[SSGUID]],allsections[SGUID],0),2)</f>
        <v>-</v>
      </c>
      <c r="U3" t="e">
        <f>INDEX(S2PQ_relational[],MATCH(PIs[[#This Row],[GUID]],S2PQ_relational[PIGUID],0),2)</f>
        <v>#N/A</v>
      </c>
      <c r="V3" t="b">
        <v>0</v>
      </c>
    </row>
    <row r="4" spans="1:23">
      <c r="A4" t="s">
        <v>1052</v>
      </c>
      <c r="C4" t="s">
        <v>443</v>
      </c>
      <c r="D4" t="s">
        <v>1053</v>
      </c>
      <c r="E4" t="s">
        <v>1054</v>
      </c>
      <c r="F4" t="s">
        <v>1043</v>
      </c>
      <c r="G4" t="s">
        <v>155</v>
      </c>
      <c r="H4" t="s">
        <v>1044</v>
      </c>
      <c r="I4" t="str">
        <f>INDEX(Level[Level],MATCH(PIs[[#This Row],[L]],Level[GUID],0),1)</f>
        <v>Major Must</v>
      </c>
      <c r="N4" t="s">
        <v>1050</v>
      </c>
      <c r="O4" t="str">
        <f>INDEX(allsections[[S]:[Order]],MATCH(PIs[[#This Row],[SGUID]],allsections[SGUID],0),1)</f>
        <v>QMS 12 Qualification Requirements</v>
      </c>
      <c r="P4" t="str">
        <f>INDEX(allsections[[S]:[Order]],MATCH(PIs[[#This Row],[SGUID]],allsections[SGUID],0),2)</f>
        <v>-</v>
      </c>
      <c r="Q4">
        <f>INDEX(allsections[[S]:[Order]],MATCH(PIs[[#This Row],[SGUID]],allsections[SGUID],0),3)</f>
        <v>12</v>
      </c>
      <c r="R4" t="s">
        <v>1051</v>
      </c>
      <c r="S4" t="str">
        <f>INDEX(allsections[[S]:[Order]],MATCH(PIs[[#This Row],[SSGUID]],allsections[SGUID],0),1)</f>
        <v>QMS 12.3.4 Technical skills and qualifications - Training in food safety and good agricultural practices for internal QMS and farm auditors</v>
      </c>
      <c r="T4" t="str">
        <f>INDEX(allsections[[S]:[Order]],MATCH(PIs[[#This Row],[SSGUID]],allsections[SGUID],0),2)</f>
        <v>-</v>
      </c>
      <c r="U4" t="e">
        <f>INDEX(S2PQ_relational[],MATCH(PIs[[#This Row],[GUID]],S2PQ_relational[PIGUID],0),2)</f>
        <v>#N/A</v>
      </c>
      <c r="V4" t="b">
        <v>0</v>
      </c>
    </row>
    <row r="5" spans="1:23">
      <c r="A5" t="s">
        <v>1055</v>
      </c>
      <c r="C5" t="s">
        <v>459</v>
      </c>
      <c r="D5" t="s">
        <v>1056</v>
      </c>
      <c r="E5" t="s">
        <v>1057</v>
      </c>
      <c r="F5" t="s">
        <v>1043</v>
      </c>
      <c r="G5" t="s">
        <v>155</v>
      </c>
      <c r="H5" t="s">
        <v>1044</v>
      </c>
      <c r="I5" t="str">
        <f>INDEX(Level[Level],MATCH(PIs[[#This Row],[L]],Level[GUID],0),1)</f>
        <v>Major Must</v>
      </c>
      <c r="N5" t="s">
        <v>1050</v>
      </c>
      <c r="O5" t="str">
        <f>INDEX(allsections[[S]:[Order]],MATCH(PIs[[#This Row],[SGUID]],allsections[SGUID],0),1)</f>
        <v>QMS 12 Qualification Requirements</v>
      </c>
      <c r="P5" t="str">
        <f>INDEX(allsections[[S]:[Order]],MATCH(PIs[[#This Row],[SGUID]],allsections[SGUID],0),2)</f>
        <v>-</v>
      </c>
      <c r="Q5">
        <f>INDEX(allsections[[S]:[Order]],MATCH(PIs[[#This Row],[SGUID]],allsections[SGUID],0),3)</f>
        <v>12</v>
      </c>
      <c r="R5" t="s">
        <v>1058</v>
      </c>
      <c r="S5" t="str">
        <f>INDEX(allsections[[S]:[Order]],MATCH(PIs[[#This Row],[SSGUID]],allsections[SGUID],0),1)</f>
        <v>QMS 12.5  Independence and confidentiality</v>
      </c>
      <c r="T5" t="str">
        <f>INDEX(allsections[[S]:[Order]],MATCH(PIs[[#This Row],[SSGUID]],allsections[SGUID],0),2)</f>
        <v>NOTE: The qualification of internal auditors shall be evaluated annually by the CBs.</v>
      </c>
      <c r="U5" t="e">
        <f>INDEX(S2PQ_relational[],MATCH(PIs[[#This Row],[GUID]],S2PQ_relational[PIGUID],0),2)</f>
        <v>#N/A</v>
      </c>
      <c r="V5" t="b">
        <v>0</v>
      </c>
    </row>
    <row r="6" spans="1:23">
      <c r="A6" t="s">
        <v>1059</v>
      </c>
      <c r="C6" t="s">
        <v>457</v>
      </c>
      <c r="D6" t="s">
        <v>1060</v>
      </c>
      <c r="E6" t="s">
        <v>1061</v>
      </c>
      <c r="F6" t="s">
        <v>1043</v>
      </c>
      <c r="G6" t="s">
        <v>155</v>
      </c>
      <c r="H6" t="s">
        <v>1044</v>
      </c>
      <c r="I6" t="str">
        <f>INDEX(Level[Level],MATCH(PIs[[#This Row],[L]],Level[GUID],0),1)</f>
        <v>Major Must</v>
      </c>
      <c r="N6" t="s">
        <v>1050</v>
      </c>
      <c r="O6" t="str">
        <f>INDEX(allsections[[S]:[Order]],MATCH(PIs[[#This Row],[SGUID]],allsections[SGUID],0),1)</f>
        <v>QMS 12 Qualification Requirements</v>
      </c>
      <c r="P6" t="str">
        <f>INDEX(allsections[[S]:[Order]],MATCH(PIs[[#This Row],[SGUID]],allsections[SGUID],0),2)</f>
        <v>-</v>
      </c>
      <c r="Q6">
        <f>INDEX(allsections[[S]:[Order]],MATCH(PIs[[#This Row],[SGUID]],allsections[SGUID],0),3)</f>
        <v>12</v>
      </c>
      <c r="R6" t="s">
        <v>1058</v>
      </c>
      <c r="S6" t="str">
        <f>INDEX(allsections[[S]:[Order]],MATCH(PIs[[#This Row],[SSGUID]],allsections[SGUID],0),1)</f>
        <v>QMS 12.5  Independence and confidentiality</v>
      </c>
      <c r="T6" t="str">
        <f>INDEX(allsections[[S]:[Order]],MATCH(PIs[[#This Row],[SSGUID]],allsections[SGUID],0),2)</f>
        <v>NOTE: The qualification of internal auditors shall be evaluated annually by the CBs.</v>
      </c>
      <c r="U6" t="e">
        <f>INDEX(S2PQ_relational[],MATCH(PIs[[#This Row],[GUID]],S2PQ_relational[PIGUID],0),2)</f>
        <v>#N/A</v>
      </c>
      <c r="V6" t="b">
        <v>0</v>
      </c>
    </row>
    <row r="7" spans="1:23">
      <c r="A7" t="s">
        <v>1062</v>
      </c>
      <c r="C7" t="s">
        <v>454</v>
      </c>
      <c r="D7" t="s">
        <v>1063</v>
      </c>
      <c r="E7" t="s">
        <v>1064</v>
      </c>
      <c r="F7" t="s">
        <v>1043</v>
      </c>
      <c r="G7" t="s">
        <v>155</v>
      </c>
      <c r="H7" t="s">
        <v>1044</v>
      </c>
      <c r="I7" t="str">
        <f>INDEX(Level[Level],MATCH(PIs[[#This Row],[L]],Level[GUID],0),1)</f>
        <v>Major Must</v>
      </c>
      <c r="N7" t="s">
        <v>1050</v>
      </c>
      <c r="O7" t="str">
        <f>INDEX(allsections[[S]:[Order]],MATCH(PIs[[#This Row],[SGUID]],allsections[SGUID],0),1)</f>
        <v>QMS 12 Qualification Requirements</v>
      </c>
      <c r="P7" t="str">
        <f>INDEX(allsections[[S]:[Order]],MATCH(PIs[[#This Row],[SGUID]],allsections[SGUID],0),2)</f>
        <v>-</v>
      </c>
      <c r="Q7">
        <f>INDEX(allsections[[S]:[Order]],MATCH(PIs[[#This Row],[SGUID]],allsections[SGUID],0),3)</f>
        <v>12</v>
      </c>
      <c r="R7" t="s">
        <v>1065</v>
      </c>
      <c r="S7" t="str">
        <f>INDEX(allsections[[S]:[Order]],MATCH(PIs[[#This Row],[SSGUID]],allsections[SGUID],0),1)</f>
        <v>QMS 12.4  Communication skills</v>
      </c>
      <c r="T7" t="str">
        <f>INDEX(allsections[[S]:[Order]],MATCH(PIs[[#This Row],[SSGUID]],allsections[SGUID],0),2)</f>
        <v>-</v>
      </c>
      <c r="U7" t="e">
        <f>INDEX(S2PQ_relational[],MATCH(PIs[[#This Row],[GUID]],S2PQ_relational[PIGUID],0),2)</f>
        <v>#N/A</v>
      </c>
      <c r="V7" t="b">
        <v>0</v>
      </c>
    </row>
    <row r="8" spans="1:23">
      <c r="A8" t="s">
        <v>1066</v>
      </c>
      <c r="C8" t="s">
        <v>452</v>
      </c>
      <c r="D8" t="s">
        <v>1067</v>
      </c>
      <c r="E8" t="s">
        <v>1068</v>
      </c>
      <c r="F8" t="s">
        <v>1043</v>
      </c>
      <c r="G8" t="s">
        <v>155</v>
      </c>
      <c r="H8" t="s">
        <v>1044</v>
      </c>
      <c r="I8" t="str">
        <f>INDEX(Level[Level],MATCH(PIs[[#This Row],[L]],Level[GUID],0),1)</f>
        <v>Major Must</v>
      </c>
      <c r="N8" t="s">
        <v>1050</v>
      </c>
      <c r="O8" t="str">
        <f>INDEX(allsections[[S]:[Order]],MATCH(PIs[[#This Row],[SGUID]],allsections[SGUID],0),1)</f>
        <v>QMS 12 Qualification Requirements</v>
      </c>
      <c r="P8" t="str">
        <f>INDEX(allsections[[S]:[Order]],MATCH(PIs[[#This Row],[SGUID]],allsections[SGUID],0),2)</f>
        <v>-</v>
      </c>
      <c r="Q8">
        <f>INDEX(allsections[[S]:[Order]],MATCH(PIs[[#This Row],[SGUID]],allsections[SGUID],0),3)</f>
        <v>12</v>
      </c>
      <c r="R8" t="s">
        <v>1065</v>
      </c>
      <c r="S8" t="str">
        <f>INDEX(allsections[[S]:[Order]],MATCH(PIs[[#This Row],[SSGUID]],allsections[SGUID],0),1)</f>
        <v>QMS 12.4  Communication skills</v>
      </c>
      <c r="T8" t="str">
        <f>INDEX(allsections[[S]:[Order]],MATCH(PIs[[#This Row],[SSGUID]],allsections[SGUID],0),2)</f>
        <v>-</v>
      </c>
      <c r="U8" t="e">
        <f>INDEX(S2PQ_relational[],MATCH(PIs[[#This Row],[GUID]],S2PQ_relational[PIGUID],0),2)</f>
        <v>#N/A</v>
      </c>
      <c r="V8" t="b">
        <v>0</v>
      </c>
    </row>
    <row r="9" spans="1:23">
      <c r="A9" t="s">
        <v>1069</v>
      </c>
      <c r="C9" t="s">
        <v>449</v>
      </c>
      <c r="D9" t="s">
        <v>1070</v>
      </c>
      <c r="E9" t="s">
        <v>1071</v>
      </c>
      <c r="F9" t="s">
        <v>1043</v>
      </c>
      <c r="G9" t="s">
        <v>155</v>
      </c>
      <c r="H9" t="s">
        <v>1044</v>
      </c>
      <c r="I9" t="str">
        <f>INDEX(Level[Level],MATCH(PIs[[#This Row],[L]],Level[GUID],0),1)</f>
        <v>Major Must</v>
      </c>
      <c r="N9" t="s">
        <v>1050</v>
      </c>
      <c r="O9" t="str">
        <f>INDEX(allsections[[S]:[Order]],MATCH(PIs[[#This Row],[SGUID]],allsections[SGUID],0),1)</f>
        <v>QMS 12 Qualification Requirements</v>
      </c>
      <c r="P9" t="str">
        <f>INDEX(allsections[[S]:[Order]],MATCH(PIs[[#This Row],[SGUID]],allsections[SGUID],0),2)</f>
        <v>-</v>
      </c>
      <c r="Q9">
        <f>INDEX(allsections[[S]:[Order]],MATCH(PIs[[#This Row],[SGUID]],allsections[SGUID],0),3)</f>
        <v>12</v>
      </c>
      <c r="R9" t="s">
        <v>1051</v>
      </c>
      <c r="S9" t="str">
        <f>INDEX(allsections[[S]:[Order]],MATCH(PIs[[#This Row],[SSGUID]],allsections[SGUID],0),1)</f>
        <v>QMS 12.3.4 Technical skills and qualifications - Training in food safety and good agricultural practices for internal QMS and farm auditors</v>
      </c>
      <c r="T9" t="str">
        <f>INDEX(allsections[[S]:[Order]],MATCH(PIs[[#This Row],[SSGUID]],allsections[SGUID],0),2)</f>
        <v>-</v>
      </c>
      <c r="U9" t="e">
        <f>INDEX(S2PQ_relational[],MATCH(PIs[[#This Row],[GUID]],S2PQ_relational[PIGUID],0),2)</f>
        <v>#N/A</v>
      </c>
      <c r="V9" t="b">
        <v>0</v>
      </c>
    </row>
    <row r="10" spans="1:23">
      <c r="A10" t="s">
        <v>1072</v>
      </c>
      <c r="C10" t="s">
        <v>445</v>
      </c>
      <c r="D10" t="s">
        <v>1073</v>
      </c>
      <c r="E10" t="s">
        <v>1074</v>
      </c>
      <c r="F10" t="s">
        <v>1043</v>
      </c>
      <c r="G10" t="s">
        <v>155</v>
      </c>
      <c r="H10" t="s">
        <v>1044</v>
      </c>
      <c r="I10" t="str">
        <f>INDEX(Level[Level],MATCH(PIs[[#This Row],[L]],Level[GUID],0),1)</f>
        <v>Major Must</v>
      </c>
      <c r="N10" t="s">
        <v>1050</v>
      </c>
      <c r="O10" t="str">
        <f>INDEX(allsections[[S]:[Order]],MATCH(PIs[[#This Row],[SGUID]],allsections[SGUID],0),1)</f>
        <v>QMS 12 Qualification Requirements</v>
      </c>
      <c r="P10" t="str">
        <f>INDEX(allsections[[S]:[Order]],MATCH(PIs[[#This Row],[SGUID]],allsections[SGUID],0),2)</f>
        <v>-</v>
      </c>
      <c r="Q10">
        <f>INDEX(allsections[[S]:[Order]],MATCH(PIs[[#This Row],[SGUID]],allsections[SGUID],0),3)</f>
        <v>12</v>
      </c>
      <c r="R10" t="s">
        <v>1051</v>
      </c>
      <c r="S10" t="str">
        <f>INDEX(allsections[[S]:[Order]],MATCH(PIs[[#This Row],[SSGUID]],allsections[SGUID],0),1)</f>
        <v>QMS 12.3.4 Technical skills and qualifications - Training in food safety and good agricultural practices for internal QMS and farm auditors</v>
      </c>
      <c r="T10" t="str">
        <f>INDEX(allsections[[S]:[Order]],MATCH(PIs[[#This Row],[SSGUID]],allsections[SGUID],0),2)</f>
        <v>-</v>
      </c>
      <c r="U10" t="e">
        <f>INDEX(S2PQ_relational[],MATCH(PIs[[#This Row],[GUID]],S2PQ_relational[PIGUID],0),2)</f>
        <v>#N/A</v>
      </c>
      <c r="V10" t="b">
        <v>0</v>
      </c>
    </row>
    <row r="11" spans="1:23">
      <c r="A11" t="s">
        <v>1075</v>
      </c>
      <c r="C11" t="s">
        <v>440</v>
      </c>
      <c r="D11" t="s">
        <v>1076</v>
      </c>
      <c r="E11" t="s">
        <v>1077</v>
      </c>
      <c r="F11" t="s">
        <v>1043</v>
      </c>
      <c r="G11" t="s">
        <v>155</v>
      </c>
      <c r="H11" t="s">
        <v>1044</v>
      </c>
      <c r="I11" t="str">
        <f>INDEX(Level[Level],MATCH(PIs[[#This Row],[L]],Level[GUID],0),1)</f>
        <v>Major Must</v>
      </c>
      <c r="N11" t="s">
        <v>1050</v>
      </c>
      <c r="O11" t="str">
        <f>INDEX(allsections[[S]:[Order]],MATCH(PIs[[#This Row],[SGUID]],allsections[SGUID],0),1)</f>
        <v>QMS 12 Qualification Requirements</v>
      </c>
      <c r="P11" t="str">
        <f>INDEX(allsections[[S]:[Order]],MATCH(PIs[[#This Row],[SGUID]],allsections[SGUID],0),2)</f>
        <v>-</v>
      </c>
      <c r="Q11">
        <f>INDEX(allsections[[S]:[Order]],MATCH(PIs[[#This Row],[SGUID]],allsections[SGUID],0),3)</f>
        <v>12</v>
      </c>
      <c r="R11" t="s">
        <v>1078</v>
      </c>
      <c r="S11" t="str">
        <f>INDEX(allsections[[S]:[Order]],MATCH(PIs[[#This Row],[SSGUID]],allsections[SGUID],0),1)</f>
        <v>QMS 12.3.3  Technical skills and qualifications - Internal farm auditor</v>
      </c>
      <c r="T11" t="str">
        <f>INDEX(allsections[[S]:[Order]],MATCH(PIs[[#This Row],[SSGUID]],allsections[SGUID],0),2)</f>
        <v>Sign-off of internal farm auditors shall only occur as a result of:</v>
      </c>
      <c r="U11" t="e">
        <f>INDEX(S2PQ_relational[],MATCH(PIs[[#This Row],[GUID]],S2PQ_relational[PIGUID],0),2)</f>
        <v>#N/A</v>
      </c>
      <c r="V11" t="b">
        <v>0</v>
      </c>
    </row>
    <row r="12" spans="1:23">
      <c r="A12" t="s">
        <v>1079</v>
      </c>
      <c r="C12" t="s">
        <v>438</v>
      </c>
      <c r="D12" t="s">
        <v>1080</v>
      </c>
      <c r="E12" t="s">
        <v>1081</v>
      </c>
      <c r="F12" t="s">
        <v>1043</v>
      </c>
      <c r="G12" t="s">
        <v>155</v>
      </c>
      <c r="H12" t="s">
        <v>1044</v>
      </c>
      <c r="I12" t="str">
        <f>INDEX(Level[Level],MATCH(PIs[[#This Row],[L]],Level[GUID],0),1)</f>
        <v>Major Must</v>
      </c>
      <c r="N12" t="s">
        <v>1050</v>
      </c>
      <c r="O12" t="str">
        <f>INDEX(allsections[[S]:[Order]],MATCH(PIs[[#This Row],[SGUID]],allsections[SGUID],0),1)</f>
        <v>QMS 12 Qualification Requirements</v>
      </c>
      <c r="P12" t="str">
        <f>INDEX(allsections[[S]:[Order]],MATCH(PIs[[#This Row],[SGUID]],allsections[SGUID],0),2)</f>
        <v>-</v>
      </c>
      <c r="Q12">
        <f>INDEX(allsections[[S]:[Order]],MATCH(PIs[[#This Row],[SGUID]],allsections[SGUID],0),3)</f>
        <v>12</v>
      </c>
      <c r="R12" t="s">
        <v>1078</v>
      </c>
      <c r="S12" t="str">
        <f>INDEX(allsections[[S]:[Order]],MATCH(PIs[[#This Row],[SSGUID]],allsections[SGUID],0),1)</f>
        <v>QMS 12.3.3  Technical skills and qualifications - Internal farm auditor</v>
      </c>
      <c r="T12" t="str">
        <f>INDEX(allsections[[S]:[Order]],MATCH(PIs[[#This Row],[SSGUID]],allsections[SGUID],0),2)</f>
        <v>Sign-off of internal farm auditors shall only occur as a result of:</v>
      </c>
      <c r="U12" t="e">
        <f>INDEX(S2PQ_relational[],MATCH(PIs[[#This Row],[GUID]],S2PQ_relational[PIGUID],0),2)</f>
        <v>#N/A</v>
      </c>
      <c r="V12" t="b">
        <v>0</v>
      </c>
    </row>
    <row r="13" spans="1:23">
      <c r="A13" t="s">
        <v>1082</v>
      </c>
      <c r="C13" t="s">
        <v>434</v>
      </c>
      <c r="D13" t="s">
        <v>1083</v>
      </c>
      <c r="E13" t="s">
        <v>1084</v>
      </c>
      <c r="F13" t="s">
        <v>1043</v>
      </c>
      <c r="G13" t="s">
        <v>155</v>
      </c>
      <c r="H13" t="s">
        <v>1044</v>
      </c>
      <c r="I13" t="str">
        <f>INDEX(Level[Level],MATCH(PIs[[#This Row],[L]],Level[GUID],0),1)</f>
        <v>Major Must</v>
      </c>
      <c r="N13" t="s">
        <v>1050</v>
      </c>
      <c r="O13" t="str">
        <f>INDEX(allsections[[S]:[Order]],MATCH(PIs[[#This Row],[SGUID]],allsections[SGUID],0),1)</f>
        <v>QMS 12 Qualification Requirements</v>
      </c>
      <c r="P13" t="str">
        <f>INDEX(allsections[[S]:[Order]],MATCH(PIs[[#This Row],[SGUID]],allsections[SGUID],0),2)</f>
        <v>-</v>
      </c>
      <c r="Q13">
        <f>INDEX(allsections[[S]:[Order]],MATCH(PIs[[#This Row],[SGUID]],allsections[SGUID],0),3)</f>
        <v>12</v>
      </c>
      <c r="R13" t="s">
        <v>1085</v>
      </c>
      <c r="S13" t="str">
        <f>INDEX(allsections[[S]:[Order]],MATCH(PIs[[#This Row],[SSGUID]],allsections[SGUID],0),1)</f>
        <v>QMS 12.3.2 Technical skills and qualifications - Internal QMS auditor</v>
      </c>
      <c r="T13" t="str">
        <f>INDEX(allsections[[S]:[Order]],MATCH(PIs[[#This Row],[SSGUID]],allsections[SGUID],0),2)</f>
        <v>-</v>
      </c>
      <c r="U13" t="e">
        <f>INDEX(S2PQ_relational[],MATCH(PIs[[#This Row],[GUID]],S2PQ_relational[PIGUID],0),2)</f>
        <v>#N/A</v>
      </c>
      <c r="V13" t="b">
        <v>0</v>
      </c>
    </row>
    <row r="14" spans="1:23">
      <c r="A14" t="s">
        <v>1086</v>
      </c>
      <c r="C14" t="s">
        <v>432</v>
      </c>
      <c r="D14" t="s">
        <v>1087</v>
      </c>
      <c r="E14" t="s">
        <v>1088</v>
      </c>
      <c r="F14" t="s">
        <v>1043</v>
      </c>
      <c r="G14" t="s">
        <v>155</v>
      </c>
      <c r="H14" t="s">
        <v>1044</v>
      </c>
      <c r="I14" t="str">
        <f>INDEX(Level[Level],MATCH(PIs[[#This Row],[L]],Level[GUID],0),1)</f>
        <v>Major Must</v>
      </c>
      <c r="N14" t="s">
        <v>1050</v>
      </c>
      <c r="O14" t="str">
        <f>INDEX(allsections[[S]:[Order]],MATCH(PIs[[#This Row],[SGUID]],allsections[SGUID],0),1)</f>
        <v>QMS 12 Qualification Requirements</v>
      </c>
      <c r="P14" t="str">
        <f>INDEX(allsections[[S]:[Order]],MATCH(PIs[[#This Row],[SGUID]],allsections[SGUID],0),2)</f>
        <v>-</v>
      </c>
      <c r="Q14">
        <f>INDEX(allsections[[S]:[Order]],MATCH(PIs[[#This Row],[SGUID]],allsections[SGUID],0),3)</f>
        <v>12</v>
      </c>
      <c r="R14" t="s">
        <v>1085</v>
      </c>
      <c r="S14" t="str">
        <f>INDEX(allsections[[S]:[Order]],MATCH(PIs[[#This Row],[SSGUID]],allsections[SGUID],0),1)</f>
        <v>QMS 12.3.2 Technical skills and qualifications - Internal QMS auditor</v>
      </c>
      <c r="T14" t="str">
        <f>INDEX(allsections[[S]:[Order]],MATCH(PIs[[#This Row],[SSGUID]],allsections[SGUID],0),2)</f>
        <v>-</v>
      </c>
      <c r="U14" t="e">
        <f>INDEX(S2PQ_relational[],MATCH(PIs[[#This Row],[GUID]],S2PQ_relational[PIGUID],0),2)</f>
        <v>#N/A</v>
      </c>
      <c r="V14" t="b">
        <v>0</v>
      </c>
    </row>
    <row r="15" spans="1:23">
      <c r="A15" t="s">
        <v>1089</v>
      </c>
      <c r="C15" t="s">
        <v>429</v>
      </c>
      <c r="D15" t="s">
        <v>1090</v>
      </c>
      <c r="E15" t="s">
        <v>1091</v>
      </c>
      <c r="F15" t="s">
        <v>1043</v>
      </c>
      <c r="G15" t="s">
        <v>155</v>
      </c>
      <c r="H15" t="s">
        <v>1044</v>
      </c>
      <c r="I15" t="str">
        <f>INDEX(Level[Level],MATCH(PIs[[#This Row],[L]],Level[GUID],0),1)</f>
        <v>Major Must</v>
      </c>
      <c r="N15" t="s">
        <v>1050</v>
      </c>
      <c r="O15" t="str">
        <f>INDEX(allsections[[S]:[Order]],MATCH(PIs[[#This Row],[SGUID]],allsections[SGUID],0),1)</f>
        <v>QMS 12 Qualification Requirements</v>
      </c>
      <c r="P15" t="str">
        <f>INDEX(allsections[[S]:[Order]],MATCH(PIs[[#This Row],[SGUID]],allsections[SGUID],0),2)</f>
        <v>-</v>
      </c>
      <c r="Q15">
        <f>INDEX(allsections[[S]:[Order]],MATCH(PIs[[#This Row],[SGUID]],allsections[SGUID],0),3)</f>
        <v>12</v>
      </c>
      <c r="R15" t="s">
        <v>1092</v>
      </c>
      <c r="S15" t="str">
        <f>INDEX(allsections[[S]:[Order]],MATCH(PIs[[#This Row],[SSGUID]],allsections[SGUID],0),1)</f>
        <v>QMS 12.3.1 Technical skills and qualifications - QMS manager</v>
      </c>
      <c r="T15" t="str">
        <f>INDEX(allsections[[S]:[Order]],MATCH(PIs[[#This Row],[SSGUID]],allsections[SGUID],0),2)</f>
        <v>-</v>
      </c>
      <c r="U15" t="e">
        <f>INDEX(S2PQ_relational[],MATCH(PIs[[#This Row],[GUID]],S2PQ_relational[PIGUID],0),2)</f>
        <v>#N/A</v>
      </c>
      <c r="V15" t="b">
        <v>0</v>
      </c>
    </row>
    <row r="16" spans="1:23">
      <c r="A16" t="s">
        <v>1093</v>
      </c>
      <c r="C16" t="s">
        <v>426</v>
      </c>
      <c r="D16" t="s">
        <v>1094</v>
      </c>
      <c r="E16" t="s">
        <v>1095</v>
      </c>
      <c r="F16" t="s">
        <v>1043</v>
      </c>
      <c r="G16" t="s">
        <v>155</v>
      </c>
      <c r="H16" t="s">
        <v>1044</v>
      </c>
      <c r="I16" t="str">
        <f>INDEX(Level[Level],MATCH(PIs[[#This Row],[L]],Level[GUID],0),1)</f>
        <v>Major Must</v>
      </c>
      <c r="N16" t="s">
        <v>1050</v>
      </c>
      <c r="O16" t="str">
        <f>INDEX(allsections[[S]:[Order]],MATCH(PIs[[#This Row],[SGUID]],allsections[SGUID],0),1)</f>
        <v>QMS 12 Qualification Requirements</v>
      </c>
      <c r="P16" t="str">
        <f>INDEX(allsections[[S]:[Order]],MATCH(PIs[[#This Row],[SGUID]],allsections[SGUID],0),2)</f>
        <v>-</v>
      </c>
      <c r="Q16">
        <f>INDEX(allsections[[S]:[Order]],MATCH(PIs[[#This Row],[SGUID]],allsections[SGUID],0),3)</f>
        <v>12</v>
      </c>
      <c r="R16" t="s">
        <v>1096</v>
      </c>
      <c r="S16" t="str">
        <f>INDEX(allsections[[S]:[Order]],MATCH(PIs[[#This Row],[SSGUID]],allsections[SGUID],0),1)</f>
        <v xml:space="preserve">QMS 12.2 Formal qualifications for internal  farm auditors </v>
      </c>
      <c r="T16" t="str">
        <f>INDEX(allsections[[S]:[Order]],MATCH(PIs[[#This Row],[SSGUID]],allsections[SGUID],0),2)</f>
        <v>-</v>
      </c>
      <c r="U16" t="e">
        <f>INDEX(S2PQ_relational[],MATCH(PIs[[#This Row],[GUID]],S2PQ_relational[PIGUID],0),2)</f>
        <v>#N/A</v>
      </c>
      <c r="V16" t="b">
        <v>0</v>
      </c>
    </row>
    <row r="17" spans="1:22">
      <c r="A17" t="s">
        <v>1097</v>
      </c>
      <c r="C17" t="s">
        <v>423</v>
      </c>
      <c r="D17" t="s">
        <v>1098</v>
      </c>
      <c r="E17" t="s">
        <v>1099</v>
      </c>
      <c r="F17" t="s">
        <v>1043</v>
      </c>
      <c r="G17" t="s">
        <v>155</v>
      </c>
      <c r="H17" t="s">
        <v>1044</v>
      </c>
      <c r="I17" t="str">
        <f>INDEX(Level[Level],MATCH(PIs[[#This Row],[L]],Level[GUID],0),1)</f>
        <v>Major Must</v>
      </c>
      <c r="N17" t="s">
        <v>1050</v>
      </c>
      <c r="O17" t="str">
        <f>INDEX(allsections[[S]:[Order]],MATCH(PIs[[#This Row],[SGUID]],allsections[SGUID],0),1)</f>
        <v>QMS 12 Qualification Requirements</v>
      </c>
      <c r="P17" t="str">
        <f>INDEX(allsections[[S]:[Order]],MATCH(PIs[[#This Row],[SGUID]],allsections[SGUID],0),2)</f>
        <v>-</v>
      </c>
      <c r="Q17">
        <f>INDEX(allsections[[S]:[Order]],MATCH(PIs[[#This Row],[SGUID]],allsections[SGUID],0),3)</f>
        <v>12</v>
      </c>
      <c r="R17" t="s">
        <v>1100</v>
      </c>
      <c r="S17" t="str">
        <f>INDEX(allsections[[S]:[Order]],MATCH(PIs[[#This Row],[SSGUID]],allsections[SGUID],0),1)</f>
        <v>QMS 12.1 Formal qualifications for internal QMS auditors</v>
      </c>
      <c r="T17" t="str">
        <f>INDEX(allsections[[S]:[Order]],MATCH(PIs[[#This Row],[SSGUID]],allsections[SGUID],0),2)</f>
        <v>-</v>
      </c>
      <c r="U17" t="e">
        <f>INDEX(S2PQ_relational[],MATCH(PIs[[#This Row],[GUID]],S2PQ_relational[PIGUID],0),2)</f>
        <v>#N/A</v>
      </c>
      <c r="V17" t="b">
        <v>0</v>
      </c>
    </row>
    <row r="18" spans="1:22">
      <c r="A18" t="s">
        <v>1101</v>
      </c>
      <c r="C18" t="s">
        <v>419</v>
      </c>
      <c r="D18" t="s">
        <v>1102</v>
      </c>
      <c r="E18" t="s">
        <v>1103</v>
      </c>
      <c r="F18" t="s">
        <v>1043</v>
      </c>
      <c r="G18" t="s">
        <v>155</v>
      </c>
      <c r="H18" t="s">
        <v>1044</v>
      </c>
      <c r="I18" t="str">
        <f>INDEX(Level[Level],MATCH(PIs[[#This Row],[L]],Level[GUID],0),1)</f>
        <v>Major Must</v>
      </c>
      <c r="N18" t="s">
        <v>1104</v>
      </c>
      <c r="O18" t="str">
        <f>INDEX(allsections[[S]:[Order]],MATCH(PIs[[#This Row],[SGUID]],allsections[SGUID],0),1)</f>
        <v>QMS 11 Minimum Qualification requirements for key staff</v>
      </c>
      <c r="P18" t="str">
        <f>INDEX(allsections[[S]:[Order]],MATCH(PIs[[#This Row],[SGUID]],allsections[SGUID],0),2)</f>
        <v>-</v>
      </c>
      <c r="Q18">
        <f>INDEX(allsections[[S]:[Order]],MATCH(PIs[[#This Row],[SGUID]],allsections[SGUID],0),3)</f>
        <v>11</v>
      </c>
      <c r="R18" t="s">
        <v>1105</v>
      </c>
      <c r="S18" t="str">
        <f>INDEX(allsections[[S]:[Order]],MATCH(PIs[[#This Row],[SSGUID]],allsections[SGUID],0),1)</f>
        <v>QMS 11.3 Key Tasks -Internal farm auditors</v>
      </c>
      <c r="T18" t="str">
        <f>INDEX(allsections[[S]:[Order]],MATCH(PIs[[#This Row],[SSGUID]],allsections[SGUID],0),2)</f>
        <v>-</v>
      </c>
      <c r="U18" t="e">
        <f>INDEX(S2PQ_relational[],MATCH(PIs[[#This Row],[GUID]],S2PQ_relational[PIGUID],0),2)</f>
        <v>#N/A</v>
      </c>
      <c r="V18" t="b">
        <v>0</v>
      </c>
    </row>
    <row r="19" spans="1:22">
      <c r="A19" t="s">
        <v>1106</v>
      </c>
      <c r="C19" t="s">
        <v>417</v>
      </c>
      <c r="D19" t="s">
        <v>1107</v>
      </c>
      <c r="E19" t="s">
        <v>1108</v>
      </c>
      <c r="F19" t="s">
        <v>1043</v>
      </c>
      <c r="G19" t="s">
        <v>155</v>
      </c>
      <c r="H19" t="s">
        <v>1044</v>
      </c>
      <c r="I19" t="str">
        <f>INDEX(Level[Level],MATCH(PIs[[#This Row],[L]],Level[GUID],0),1)</f>
        <v>Major Must</v>
      </c>
      <c r="N19" t="s">
        <v>1104</v>
      </c>
      <c r="O19" t="str">
        <f>INDEX(allsections[[S]:[Order]],MATCH(PIs[[#This Row],[SGUID]],allsections[SGUID],0),1)</f>
        <v>QMS 11 Minimum Qualification requirements for key staff</v>
      </c>
      <c r="P19" t="str">
        <f>INDEX(allsections[[S]:[Order]],MATCH(PIs[[#This Row],[SGUID]],allsections[SGUID],0),2)</f>
        <v>-</v>
      </c>
      <c r="Q19">
        <f>INDEX(allsections[[S]:[Order]],MATCH(PIs[[#This Row],[SGUID]],allsections[SGUID],0),3)</f>
        <v>11</v>
      </c>
      <c r="R19" t="s">
        <v>1105</v>
      </c>
      <c r="S19" t="str">
        <f>INDEX(allsections[[S]:[Order]],MATCH(PIs[[#This Row],[SSGUID]],allsections[SGUID],0),1)</f>
        <v>QMS 11.3 Key Tasks -Internal farm auditors</v>
      </c>
      <c r="T19" t="str">
        <f>INDEX(allsections[[S]:[Order]],MATCH(PIs[[#This Row],[SSGUID]],allsections[SGUID],0),2)</f>
        <v>-</v>
      </c>
      <c r="U19" t="e">
        <f>INDEX(S2PQ_relational[],MATCH(PIs[[#This Row],[GUID]],S2PQ_relational[PIGUID],0),2)</f>
        <v>#N/A</v>
      </c>
      <c r="V19" t="b">
        <v>0</v>
      </c>
    </row>
    <row r="20" spans="1:22">
      <c r="A20" t="s">
        <v>1109</v>
      </c>
      <c r="C20" t="s">
        <v>415</v>
      </c>
      <c r="D20" t="s">
        <v>1110</v>
      </c>
      <c r="E20" t="s">
        <v>1111</v>
      </c>
      <c r="F20" t="s">
        <v>1043</v>
      </c>
      <c r="G20" t="s">
        <v>155</v>
      </c>
      <c r="H20" t="s">
        <v>1044</v>
      </c>
      <c r="I20" t="str">
        <f>INDEX(Level[Level],MATCH(PIs[[#This Row],[L]],Level[GUID],0),1)</f>
        <v>Major Must</v>
      </c>
      <c r="N20" t="s">
        <v>1104</v>
      </c>
      <c r="O20" t="str">
        <f>INDEX(allsections[[S]:[Order]],MATCH(PIs[[#This Row],[SGUID]],allsections[SGUID],0),1)</f>
        <v>QMS 11 Minimum Qualification requirements for key staff</v>
      </c>
      <c r="P20" t="str">
        <f>INDEX(allsections[[S]:[Order]],MATCH(PIs[[#This Row],[SGUID]],allsections[SGUID],0),2)</f>
        <v>-</v>
      </c>
      <c r="Q20">
        <f>INDEX(allsections[[S]:[Order]],MATCH(PIs[[#This Row],[SGUID]],allsections[SGUID],0),3)</f>
        <v>11</v>
      </c>
      <c r="R20" t="s">
        <v>1105</v>
      </c>
      <c r="S20" t="str">
        <f>INDEX(allsections[[S]:[Order]],MATCH(PIs[[#This Row],[SSGUID]],allsections[SGUID],0),1)</f>
        <v>QMS 11.3 Key Tasks -Internal farm auditors</v>
      </c>
      <c r="T20" t="str">
        <f>INDEX(allsections[[S]:[Order]],MATCH(PIs[[#This Row],[SSGUID]],allsections[SGUID],0),2)</f>
        <v>-</v>
      </c>
      <c r="U20" t="e">
        <f>INDEX(S2PQ_relational[],MATCH(PIs[[#This Row],[GUID]],S2PQ_relational[PIGUID],0),2)</f>
        <v>#N/A</v>
      </c>
      <c r="V20" t="b">
        <v>0</v>
      </c>
    </row>
    <row r="21" spans="1:22">
      <c r="A21" t="s">
        <v>1112</v>
      </c>
      <c r="C21" t="s">
        <v>412</v>
      </c>
      <c r="D21" t="s">
        <v>1113</v>
      </c>
      <c r="E21" t="s">
        <v>1114</v>
      </c>
      <c r="F21" t="s">
        <v>1043</v>
      </c>
      <c r="G21" t="s">
        <v>155</v>
      </c>
      <c r="H21" t="s">
        <v>1044</v>
      </c>
      <c r="I21" t="str">
        <f>INDEX(Level[Level],MATCH(PIs[[#This Row],[L]],Level[GUID],0),1)</f>
        <v>Major Must</v>
      </c>
      <c r="N21" t="s">
        <v>1104</v>
      </c>
      <c r="O21" t="str">
        <f>INDEX(allsections[[S]:[Order]],MATCH(PIs[[#This Row],[SGUID]],allsections[SGUID],0),1)</f>
        <v>QMS 11 Minimum Qualification requirements for key staff</v>
      </c>
      <c r="P21" t="str">
        <f>INDEX(allsections[[S]:[Order]],MATCH(PIs[[#This Row],[SGUID]],allsections[SGUID],0),2)</f>
        <v>-</v>
      </c>
      <c r="Q21">
        <f>INDEX(allsections[[S]:[Order]],MATCH(PIs[[#This Row],[SGUID]],allsections[SGUID],0),3)</f>
        <v>11</v>
      </c>
      <c r="R21" t="s">
        <v>1115</v>
      </c>
      <c r="S21" t="str">
        <f>INDEX(allsections[[S]:[Order]],MATCH(PIs[[#This Row],[SSGUID]],allsections[SGUID],0),1)</f>
        <v>QMS 11.2 Key Tasks - Internal QMS auditors</v>
      </c>
      <c r="T21" t="str">
        <f>INDEX(allsections[[S]:[Order]],MATCH(PIs[[#This Row],[SSGUID]],allsections[SGUID],0),2)</f>
        <v>-</v>
      </c>
      <c r="U21" t="e">
        <f>INDEX(S2PQ_relational[],MATCH(PIs[[#This Row],[GUID]],S2PQ_relational[PIGUID],0),2)</f>
        <v>#N/A</v>
      </c>
      <c r="V21" t="b">
        <v>0</v>
      </c>
    </row>
    <row r="22" spans="1:22">
      <c r="A22" t="s">
        <v>1116</v>
      </c>
      <c r="C22" t="s">
        <v>410</v>
      </c>
      <c r="D22" t="s">
        <v>1117</v>
      </c>
      <c r="E22" t="s">
        <v>1118</v>
      </c>
      <c r="F22" t="s">
        <v>1043</v>
      </c>
      <c r="G22" t="s">
        <v>155</v>
      </c>
      <c r="H22" t="s">
        <v>1044</v>
      </c>
      <c r="I22" t="str">
        <f>INDEX(Level[Level],MATCH(PIs[[#This Row],[L]],Level[GUID],0),1)</f>
        <v>Major Must</v>
      </c>
      <c r="N22" t="s">
        <v>1104</v>
      </c>
      <c r="O22" t="str">
        <f>INDEX(allsections[[S]:[Order]],MATCH(PIs[[#This Row],[SGUID]],allsections[SGUID],0),1)</f>
        <v>QMS 11 Minimum Qualification requirements for key staff</v>
      </c>
      <c r="P22" t="str">
        <f>INDEX(allsections[[S]:[Order]],MATCH(PIs[[#This Row],[SGUID]],allsections[SGUID],0),2)</f>
        <v>-</v>
      </c>
      <c r="Q22">
        <f>INDEX(allsections[[S]:[Order]],MATCH(PIs[[#This Row],[SGUID]],allsections[SGUID],0),3)</f>
        <v>11</v>
      </c>
      <c r="R22" t="s">
        <v>1115</v>
      </c>
      <c r="S22" t="str">
        <f>INDEX(allsections[[S]:[Order]],MATCH(PIs[[#This Row],[SSGUID]],allsections[SGUID],0),1)</f>
        <v>QMS 11.2 Key Tasks - Internal QMS auditors</v>
      </c>
      <c r="T22" t="str">
        <f>INDEX(allsections[[S]:[Order]],MATCH(PIs[[#This Row],[SSGUID]],allsections[SGUID],0),2)</f>
        <v>-</v>
      </c>
      <c r="U22" t="e">
        <f>INDEX(S2PQ_relational[],MATCH(PIs[[#This Row],[GUID]],S2PQ_relational[PIGUID],0),2)</f>
        <v>#N/A</v>
      </c>
      <c r="V22" t="b">
        <v>0</v>
      </c>
    </row>
    <row r="23" spans="1:22">
      <c r="A23" t="s">
        <v>1119</v>
      </c>
      <c r="C23" t="s">
        <v>1120</v>
      </c>
      <c r="D23" t="s">
        <v>1121</v>
      </c>
      <c r="E23" t="s">
        <v>1122</v>
      </c>
      <c r="F23" t="s">
        <v>1043</v>
      </c>
      <c r="G23" t="s">
        <v>155</v>
      </c>
      <c r="H23" t="s">
        <v>1044</v>
      </c>
      <c r="I23" t="str">
        <f>INDEX(Level[Level],MATCH(PIs[[#This Row],[L]],Level[GUID],0),1)</f>
        <v>Major Must</v>
      </c>
      <c r="N23" t="s">
        <v>1104</v>
      </c>
      <c r="O23" t="str">
        <f>INDEX(allsections[[S]:[Order]],MATCH(PIs[[#This Row],[SGUID]],allsections[SGUID],0),1)</f>
        <v>QMS 11 Minimum Qualification requirements for key staff</v>
      </c>
      <c r="P23" t="str">
        <f>INDEX(allsections[[S]:[Order]],MATCH(PIs[[#This Row],[SGUID]],allsections[SGUID],0),2)</f>
        <v>-</v>
      </c>
      <c r="Q23">
        <f>INDEX(allsections[[S]:[Order]],MATCH(PIs[[#This Row],[SGUID]],allsections[SGUID],0),3)</f>
        <v>11</v>
      </c>
      <c r="R23" t="s">
        <v>1115</v>
      </c>
      <c r="S23" t="str">
        <f>INDEX(allsections[[S]:[Order]],MATCH(PIs[[#This Row],[SSGUID]],allsections[SGUID],0),1)</f>
        <v>QMS 11.2 Key Tasks - Internal QMS auditors</v>
      </c>
      <c r="T23" t="str">
        <f>INDEX(allsections[[S]:[Order]],MATCH(PIs[[#This Row],[SSGUID]],allsections[SGUID],0),2)</f>
        <v>-</v>
      </c>
      <c r="U23" t="e">
        <f>INDEX(S2PQ_relational[],MATCH(PIs[[#This Row],[GUID]],S2PQ_relational[PIGUID],0),2)</f>
        <v>#N/A</v>
      </c>
      <c r="V23" t="b">
        <v>0</v>
      </c>
    </row>
    <row r="24" spans="1:22">
      <c r="A24" t="s">
        <v>1123</v>
      </c>
      <c r="C24" t="s">
        <v>405</v>
      </c>
      <c r="D24" t="s">
        <v>1124</v>
      </c>
      <c r="E24" t="s">
        <v>1125</v>
      </c>
      <c r="F24" t="s">
        <v>1043</v>
      </c>
      <c r="G24" t="s">
        <v>155</v>
      </c>
      <c r="H24" t="s">
        <v>1044</v>
      </c>
      <c r="I24" t="str">
        <f>INDEX(Level[Level],MATCH(PIs[[#This Row],[L]],Level[GUID],0),1)</f>
        <v>Major Must</v>
      </c>
      <c r="N24" t="s">
        <v>1104</v>
      </c>
      <c r="O24" t="str">
        <f>INDEX(allsections[[S]:[Order]],MATCH(PIs[[#This Row],[SGUID]],allsections[SGUID],0),1)</f>
        <v>QMS 11 Minimum Qualification requirements for key staff</v>
      </c>
      <c r="P24" t="str">
        <f>INDEX(allsections[[S]:[Order]],MATCH(PIs[[#This Row],[SGUID]],allsections[SGUID],0),2)</f>
        <v>-</v>
      </c>
      <c r="Q24">
        <f>INDEX(allsections[[S]:[Order]],MATCH(PIs[[#This Row],[SGUID]],allsections[SGUID],0),3)</f>
        <v>11</v>
      </c>
      <c r="R24" t="s">
        <v>1126</v>
      </c>
      <c r="S24" t="str">
        <f>INDEX(allsections[[S]:[Order]],MATCH(PIs[[#This Row],[SSGUID]],allsections[SGUID],0),1)</f>
        <v>QMS 11.1 Key Tasks - QMS manager</v>
      </c>
      <c r="T24" t="str">
        <f>INDEX(allsections[[S]:[Order]],MATCH(PIs[[#This Row],[SSGUID]],allsections[SGUID],0),2)</f>
        <v>-</v>
      </c>
      <c r="U24" t="e">
        <f>INDEX(S2PQ_relational[],MATCH(PIs[[#This Row],[GUID]],S2PQ_relational[PIGUID],0),2)</f>
        <v>#N/A</v>
      </c>
      <c r="V24" t="b">
        <v>0</v>
      </c>
    </row>
    <row r="25" spans="1:22">
      <c r="A25" t="s">
        <v>1127</v>
      </c>
      <c r="C25" t="s">
        <v>403</v>
      </c>
      <c r="D25" t="s">
        <v>1128</v>
      </c>
      <c r="E25" t="s">
        <v>1129</v>
      </c>
      <c r="F25" t="s">
        <v>1043</v>
      </c>
      <c r="G25" t="s">
        <v>155</v>
      </c>
      <c r="H25" t="s">
        <v>1044</v>
      </c>
      <c r="I25" t="str">
        <f>INDEX(Level[Level],MATCH(PIs[[#This Row],[L]],Level[GUID],0),1)</f>
        <v>Major Must</v>
      </c>
      <c r="N25" t="s">
        <v>1104</v>
      </c>
      <c r="O25" t="str">
        <f>INDEX(allsections[[S]:[Order]],MATCH(PIs[[#This Row],[SGUID]],allsections[SGUID],0),1)</f>
        <v>QMS 11 Minimum Qualification requirements for key staff</v>
      </c>
      <c r="P25" t="str">
        <f>INDEX(allsections[[S]:[Order]],MATCH(PIs[[#This Row],[SGUID]],allsections[SGUID],0),2)</f>
        <v>-</v>
      </c>
      <c r="Q25">
        <f>INDEX(allsections[[S]:[Order]],MATCH(PIs[[#This Row],[SGUID]],allsections[SGUID],0),3)</f>
        <v>11</v>
      </c>
      <c r="R25" t="s">
        <v>1126</v>
      </c>
      <c r="S25" t="str">
        <f>INDEX(allsections[[S]:[Order]],MATCH(PIs[[#This Row],[SSGUID]],allsections[SGUID],0),1)</f>
        <v>QMS 11.1 Key Tasks - QMS manager</v>
      </c>
      <c r="T25" t="str">
        <f>INDEX(allsections[[S]:[Order]],MATCH(PIs[[#This Row],[SSGUID]],allsections[SGUID],0),2)</f>
        <v>-</v>
      </c>
      <c r="U25" t="e">
        <f>INDEX(S2PQ_relational[],MATCH(PIs[[#This Row],[GUID]],S2PQ_relational[PIGUID],0),2)</f>
        <v>#N/A</v>
      </c>
      <c r="V25" t="b">
        <v>0</v>
      </c>
    </row>
    <row r="26" spans="1:22">
      <c r="A26" t="s">
        <v>1130</v>
      </c>
      <c r="C26" t="s">
        <v>401</v>
      </c>
      <c r="D26" t="s">
        <v>1131</v>
      </c>
      <c r="E26" t="s">
        <v>1132</v>
      </c>
      <c r="F26" t="s">
        <v>1043</v>
      </c>
      <c r="G26" t="s">
        <v>155</v>
      </c>
      <c r="H26" t="s">
        <v>1044</v>
      </c>
      <c r="I26" t="str">
        <f>INDEX(Level[Level],MATCH(PIs[[#This Row],[L]],Level[GUID],0),1)</f>
        <v>Major Must</v>
      </c>
      <c r="N26" t="s">
        <v>1104</v>
      </c>
      <c r="O26" t="str">
        <f>INDEX(allsections[[S]:[Order]],MATCH(PIs[[#This Row],[SGUID]],allsections[SGUID],0),1)</f>
        <v>QMS 11 Minimum Qualification requirements for key staff</v>
      </c>
      <c r="P26" t="str">
        <f>INDEX(allsections[[S]:[Order]],MATCH(PIs[[#This Row],[SGUID]],allsections[SGUID],0),2)</f>
        <v>-</v>
      </c>
      <c r="Q26">
        <f>INDEX(allsections[[S]:[Order]],MATCH(PIs[[#This Row],[SGUID]],allsections[SGUID],0),3)</f>
        <v>11</v>
      </c>
      <c r="R26" t="s">
        <v>1126</v>
      </c>
      <c r="S26" t="str">
        <f>INDEX(allsections[[S]:[Order]],MATCH(PIs[[#This Row],[SSGUID]],allsections[SGUID],0),1)</f>
        <v>QMS 11.1 Key Tasks - QMS manager</v>
      </c>
      <c r="T26" t="str">
        <f>INDEX(allsections[[S]:[Order]],MATCH(PIs[[#This Row],[SSGUID]],allsections[SGUID],0),2)</f>
        <v>-</v>
      </c>
      <c r="U26" t="e">
        <f>INDEX(S2PQ_relational[],MATCH(PIs[[#This Row],[GUID]],S2PQ_relational[PIGUID],0),2)</f>
        <v>#N/A</v>
      </c>
      <c r="V26" t="b">
        <v>0</v>
      </c>
    </row>
    <row r="27" spans="1:22">
      <c r="A27" t="s">
        <v>1133</v>
      </c>
      <c r="C27" t="s">
        <v>399</v>
      </c>
      <c r="D27" t="s">
        <v>1134</v>
      </c>
      <c r="E27" t="s">
        <v>1135</v>
      </c>
      <c r="F27" t="s">
        <v>1043</v>
      </c>
      <c r="G27" t="s">
        <v>155</v>
      </c>
      <c r="H27" t="s">
        <v>1044</v>
      </c>
      <c r="I27" t="str">
        <f>INDEX(Level[Level],MATCH(PIs[[#This Row],[L]],Level[GUID],0),1)</f>
        <v>Major Must</v>
      </c>
      <c r="N27" t="s">
        <v>1104</v>
      </c>
      <c r="O27" t="str">
        <f>INDEX(allsections[[S]:[Order]],MATCH(PIs[[#This Row],[SGUID]],allsections[SGUID],0),1)</f>
        <v>QMS 11 Minimum Qualification requirements for key staff</v>
      </c>
      <c r="P27" t="str">
        <f>INDEX(allsections[[S]:[Order]],MATCH(PIs[[#This Row],[SGUID]],allsections[SGUID],0),2)</f>
        <v>-</v>
      </c>
      <c r="Q27">
        <f>INDEX(allsections[[S]:[Order]],MATCH(PIs[[#This Row],[SGUID]],allsections[SGUID],0),3)</f>
        <v>11</v>
      </c>
      <c r="R27" t="s">
        <v>1126</v>
      </c>
      <c r="S27" t="str">
        <f>INDEX(allsections[[S]:[Order]],MATCH(PIs[[#This Row],[SSGUID]],allsections[SGUID],0),1)</f>
        <v>QMS 11.1 Key Tasks - QMS manager</v>
      </c>
      <c r="T27" t="str">
        <f>INDEX(allsections[[S]:[Order]],MATCH(PIs[[#This Row],[SSGUID]],allsections[SGUID],0),2)</f>
        <v>-</v>
      </c>
      <c r="U27" t="e">
        <f>INDEX(S2PQ_relational[],MATCH(PIs[[#This Row],[GUID]],S2PQ_relational[PIGUID],0),2)</f>
        <v>#N/A</v>
      </c>
      <c r="V27" t="b">
        <v>0</v>
      </c>
    </row>
    <row r="28" spans="1:22">
      <c r="A28" t="s">
        <v>1136</v>
      </c>
      <c r="C28" t="s">
        <v>397</v>
      </c>
      <c r="D28" t="s">
        <v>1137</v>
      </c>
      <c r="E28" t="s">
        <v>1138</v>
      </c>
      <c r="F28" t="s">
        <v>1043</v>
      </c>
      <c r="G28" t="s">
        <v>155</v>
      </c>
      <c r="H28" t="s">
        <v>1044</v>
      </c>
      <c r="I28" t="str">
        <f>INDEX(Level[Level],MATCH(PIs[[#This Row],[L]],Level[GUID],0),1)</f>
        <v>Major Must</v>
      </c>
      <c r="N28" t="s">
        <v>1104</v>
      </c>
      <c r="O28" t="str">
        <f>INDEX(allsections[[S]:[Order]],MATCH(PIs[[#This Row],[SGUID]],allsections[SGUID],0),1)</f>
        <v>QMS 11 Minimum Qualification requirements for key staff</v>
      </c>
      <c r="P28" t="str">
        <f>INDEX(allsections[[S]:[Order]],MATCH(PIs[[#This Row],[SGUID]],allsections[SGUID],0),2)</f>
        <v>-</v>
      </c>
      <c r="Q28">
        <f>INDEX(allsections[[S]:[Order]],MATCH(PIs[[#This Row],[SGUID]],allsections[SGUID],0),3)</f>
        <v>11</v>
      </c>
      <c r="R28" t="s">
        <v>1126</v>
      </c>
      <c r="S28" t="str">
        <f>INDEX(allsections[[S]:[Order]],MATCH(PIs[[#This Row],[SSGUID]],allsections[SGUID],0),1)</f>
        <v>QMS 11.1 Key Tasks - QMS manager</v>
      </c>
      <c r="T28" t="str">
        <f>INDEX(allsections[[S]:[Order]],MATCH(PIs[[#This Row],[SSGUID]],allsections[SGUID],0),2)</f>
        <v>-</v>
      </c>
      <c r="U28" t="e">
        <f>INDEX(S2PQ_relational[],MATCH(PIs[[#This Row],[GUID]],S2PQ_relational[PIGUID],0),2)</f>
        <v>#N/A</v>
      </c>
      <c r="V28" t="b">
        <v>0</v>
      </c>
    </row>
    <row r="29" spans="1:22">
      <c r="A29" t="s">
        <v>1139</v>
      </c>
      <c r="C29" t="s">
        <v>392</v>
      </c>
      <c r="D29" t="s">
        <v>1140</v>
      </c>
      <c r="E29" t="s">
        <v>1141</v>
      </c>
      <c r="F29" t="s">
        <v>1043</v>
      </c>
      <c r="G29" t="s">
        <v>155</v>
      </c>
      <c r="H29" t="s">
        <v>1044</v>
      </c>
      <c r="I29" t="str">
        <f>INDEX(Level[Level],MATCH(PIs[[#This Row],[L]],Level[GUID],0),1)</f>
        <v>Major Must</v>
      </c>
      <c r="N29" t="s">
        <v>1142</v>
      </c>
      <c r="O29" t="str">
        <f>INDEX(allsections[[S]:[Order]],MATCH(PIs[[#This Row],[SGUID]],allsections[SGUID],0),1)</f>
        <v>QMS 10 Logo Use</v>
      </c>
      <c r="P29" t="str">
        <f>INDEX(allsections[[S]:[Order]],MATCH(PIs[[#This Row],[SGUID]],allsections[SGUID],0),2)</f>
        <v>-</v>
      </c>
      <c r="Q29">
        <f>INDEX(allsections[[S]:[Order]],MATCH(PIs[[#This Row],[SGUID]],allsections[SGUID],0),3)</f>
        <v>10</v>
      </c>
      <c r="R29" t="s">
        <v>1046</v>
      </c>
      <c r="S29" t="str">
        <f>INDEX(allsections[[S]:[Order]],MATCH(PIs[[#This Row],[SSGUID]],allsections[SGUID],0),1)</f>
        <v>-</v>
      </c>
      <c r="T29" t="str">
        <f>INDEX(allsections[[S]:[Order]],MATCH(PIs[[#This Row],[SSGUID]],allsections[SGUID],0),2)</f>
        <v>-</v>
      </c>
      <c r="U29" t="e">
        <f>INDEX(S2PQ_relational[],MATCH(PIs[[#This Row],[GUID]],S2PQ_relational[PIGUID],0),2)</f>
        <v>#N/A</v>
      </c>
      <c r="V29" t="b">
        <v>0</v>
      </c>
    </row>
    <row r="30" spans="1:22">
      <c r="A30" t="s">
        <v>1143</v>
      </c>
      <c r="C30" t="s">
        <v>389</v>
      </c>
      <c r="D30" t="s">
        <v>1144</v>
      </c>
      <c r="E30" t="s">
        <v>1145</v>
      </c>
      <c r="F30" t="s">
        <v>1043</v>
      </c>
      <c r="G30" t="s">
        <v>155</v>
      </c>
      <c r="H30" t="s">
        <v>1044</v>
      </c>
      <c r="I30" t="str">
        <f>INDEX(Level[Level],MATCH(PIs[[#This Row],[L]],Level[GUID],0),1)</f>
        <v>Major Must</v>
      </c>
      <c r="N30" t="s">
        <v>1146</v>
      </c>
      <c r="O30" t="str">
        <f>INDEX(allsections[[S]:[Order]],MATCH(PIs[[#This Row],[SGUID]],allsections[SGUID],0),1)</f>
        <v>QMS 09 Registration of additional members/sites to the certificate</v>
      </c>
      <c r="P30" t="str">
        <f>INDEX(allsections[[S]:[Order]],MATCH(PIs[[#This Row],[SGUID]],allsections[SGUID],0),2)</f>
        <v>-</v>
      </c>
      <c r="Q30">
        <f>INDEX(allsections[[S]:[Order]],MATCH(PIs[[#This Row],[SGUID]],allsections[SGUID],0),3)</f>
        <v>9</v>
      </c>
      <c r="R30" t="s">
        <v>1046</v>
      </c>
      <c r="S30" t="str">
        <f>INDEX(allsections[[S]:[Order]],MATCH(PIs[[#This Row],[SSGUID]],allsections[SGUID],0),1)</f>
        <v>-</v>
      </c>
      <c r="T30" t="str">
        <f>INDEX(allsections[[S]:[Order]],MATCH(PIs[[#This Row],[SSGUID]],allsections[SGUID],0),2)</f>
        <v>-</v>
      </c>
      <c r="U30" t="e">
        <f>INDEX(S2PQ_relational[],MATCH(PIs[[#This Row],[GUID]],S2PQ_relational[PIGUID],0),2)</f>
        <v>#N/A</v>
      </c>
      <c r="V30" t="b">
        <v>0</v>
      </c>
    </row>
    <row r="31" spans="1:22">
      <c r="A31" t="s">
        <v>1147</v>
      </c>
      <c r="C31" t="s">
        <v>387</v>
      </c>
      <c r="D31" t="s">
        <v>1148</v>
      </c>
      <c r="E31" t="s">
        <v>1149</v>
      </c>
      <c r="F31" t="s">
        <v>1043</v>
      </c>
      <c r="G31" t="s">
        <v>155</v>
      </c>
      <c r="H31" t="s">
        <v>1044</v>
      </c>
      <c r="I31" t="str">
        <f>INDEX(Level[Level],MATCH(PIs[[#This Row],[L]],Level[GUID],0),1)</f>
        <v>Major Must</v>
      </c>
      <c r="N31" t="s">
        <v>1146</v>
      </c>
      <c r="O31" t="str">
        <f>INDEX(allsections[[S]:[Order]],MATCH(PIs[[#This Row],[SGUID]],allsections[SGUID],0),1)</f>
        <v>QMS 09 Registration of additional members/sites to the certificate</v>
      </c>
      <c r="P31" t="str">
        <f>INDEX(allsections[[S]:[Order]],MATCH(PIs[[#This Row],[SGUID]],allsections[SGUID],0),2)</f>
        <v>-</v>
      </c>
      <c r="Q31">
        <f>INDEX(allsections[[S]:[Order]],MATCH(PIs[[#This Row],[SGUID]],allsections[SGUID],0),3)</f>
        <v>9</v>
      </c>
      <c r="R31" t="s">
        <v>1046</v>
      </c>
      <c r="S31" t="str">
        <f>INDEX(allsections[[S]:[Order]],MATCH(PIs[[#This Row],[SSGUID]],allsections[SGUID],0),1)</f>
        <v>-</v>
      </c>
      <c r="T31" t="str">
        <f>INDEX(allsections[[S]:[Order]],MATCH(PIs[[#This Row],[SSGUID]],allsections[SGUID],0),2)</f>
        <v>-</v>
      </c>
      <c r="U31" t="e">
        <f>INDEX(S2PQ_relational[],MATCH(PIs[[#This Row],[GUID]],S2PQ_relational[PIGUID],0),2)</f>
        <v>#N/A</v>
      </c>
      <c r="V31" t="b">
        <v>0</v>
      </c>
    </row>
    <row r="32" spans="1:22">
      <c r="A32" t="s">
        <v>1150</v>
      </c>
      <c r="C32" t="s">
        <v>385</v>
      </c>
      <c r="D32" t="s">
        <v>1151</v>
      </c>
      <c r="E32" t="s">
        <v>1152</v>
      </c>
      <c r="F32" t="s">
        <v>1043</v>
      </c>
      <c r="G32" t="s">
        <v>155</v>
      </c>
      <c r="H32" t="s">
        <v>1044</v>
      </c>
      <c r="I32" t="str">
        <f>INDEX(Level[Level],MATCH(PIs[[#This Row],[L]],Level[GUID],0),1)</f>
        <v>Major Must</v>
      </c>
      <c r="N32" t="s">
        <v>1146</v>
      </c>
      <c r="O32" t="str">
        <f>INDEX(allsections[[S]:[Order]],MATCH(PIs[[#This Row],[SGUID]],allsections[SGUID],0),1)</f>
        <v>QMS 09 Registration of additional members/sites to the certificate</v>
      </c>
      <c r="P32" t="str">
        <f>INDEX(allsections[[S]:[Order]],MATCH(PIs[[#This Row],[SGUID]],allsections[SGUID],0),2)</f>
        <v>-</v>
      </c>
      <c r="Q32">
        <f>INDEX(allsections[[S]:[Order]],MATCH(PIs[[#This Row],[SGUID]],allsections[SGUID],0),3)</f>
        <v>9</v>
      </c>
      <c r="R32" t="s">
        <v>1046</v>
      </c>
      <c r="S32" t="str">
        <f>INDEX(allsections[[S]:[Order]],MATCH(PIs[[#This Row],[SSGUID]],allsections[SGUID],0),1)</f>
        <v>-</v>
      </c>
      <c r="T32" t="str">
        <f>INDEX(allsections[[S]:[Order]],MATCH(PIs[[#This Row],[SSGUID]],allsections[SGUID],0),2)</f>
        <v>-</v>
      </c>
      <c r="U32" t="e">
        <f>INDEX(S2PQ_relational[],MATCH(PIs[[#This Row],[GUID]],S2PQ_relational[PIGUID],0),2)</f>
        <v>#N/A</v>
      </c>
      <c r="V32" t="b">
        <v>0</v>
      </c>
    </row>
    <row r="33" spans="1:22">
      <c r="A33" t="s">
        <v>1153</v>
      </c>
      <c r="C33" t="s">
        <v>383</v>
      </c>
      <c r="D33" t="s">
        <v>1154</v>
      </c>
      <c r="E33" t="s">
        <v>1155</v>
      </c>
      <c r="F33" t="s">
        <v>1043</v>
      </c>
      <c r="G33" t="s">
        <v>155</v>
      </c>
      <c r="H33" t="s">
        <v>1044</v>
      </c>
      <c r="I33" t="str">
        <f>INDEX(Level[Level],MATCH(PIs[[#This Row],[L]],Level[GUID],0),1)</f>
        <v>Major Must</v>
      </c>
      <c r="N33" t="s">
        <v>1146</v>
      </c>
      <c r="O33" t="str">
        <f>INDEX(allsections[[S]:[Order]],MATCH(PIs[[#This Row],[SGUID]],allsections[SGUID],0),1)</f>
        <v>QMS 09 Registration of additional members/sites to the certificate</v>
      </c>
      <c r="P33" t="str">
        <f>INDEX(allsections[[S]:[Order]],MATCH(PIs[[#This Row],[SGUID]],allsections[SGUID],0),2)</f>
        <v>-</v>
      </c>
      <c r="Q33">
        <f>INDEX(allsections[[S]:[Order]],MATCH(PIs[[#This Row],[SGUID]],allsections[SGUID],0),3)</f>
        <v>9</v>
      </c>
      <c r="R33" t="s">
        <v>1046</v>
      </c>
      <c r="S33" t="str">
        <f>INDEX(allsections[[S]:[Order]],MATCH(PIs[[#This Row],[SSGUID]],allsections[SGUID],0),1)</f>
        <v>-</v>
      </c>
      <c r="T33" t="str">
        <f>INDEX(allsections[[S]:[Order]],MATCH(PIs[[#This Row],[SSGUID]],allsections[SGUID],0),2)</f>
        <v>-</v>
      </c>
      <c r="U33" t="e">
        <f>INDEX(S2PQ_relational[],MATCH(PIs[[#This Row],[GUID]],S2PQ_relational[PIGUID],0),2)</f>
        <v>#N/A</v>
      </c>
      <c r="V33" t="b">
        <v>0</v>
      </c>
    </row>
    <row r="34" spans="1:22">
      <c r="A34" t="s">
        <v>1156</v>
      </c>
      <c r="C34" t="s">
        <v>381</v>
      </c>
      <c r="D34" t="s">
        <v>1157</v>
      </c>
      <c r="E34" t="s">
        <v>1158</v>
      </c>
      <c r="F34" t="s">
        <v>1043</v>
      </c>
      <c r="G34" t="s">
        <v>155</v>
      </c>
      <c r="H34" t="s">
        <v>1044</v>
      </c>
      <c r="I34" t="str">
        <f>INDEX(Level[Level],MATCH(PIs[[#This Row],[L]],Level[GUID],0),1)</f>
        <v>Major Must</v>
      </c>
      <c r="N34" t="s">
        <v>1146</v>
      </c>
      <c r="O34" t="str">
        <f>INDEX(allsections[[S]:[Order]],MATCH(PIs[[#This Row],[SGUID]],allsections[SGUID],0),1)</f>
        <v>QMS 09 Registration of additional members/sites to the certificate</v>
      </c>
      <c r="P34" t="str">
        <f>INDEX(allsections[[S]:[Order]],MATCH(PIs[[#This Row],[SGUID]],allsections[SGUID],0),2)</f>
        <v>-</v>
      </c>
      <c r="Q34">
        <f>INDEX(allsections[[S]:[Order]],MATCH(PIs[[#This Row],[SGUID]],allsections[SGUID],0),3)</f>
        <v>9</v>
      </c>
      <c r="R34" t="s">
        <v>1046</v>
      </c>
      <c r="S34" t="str">
        <f>INDEX(allsections[[S]:[Order]],MATCH(PIs[[#This Row],[SSGUID]],allsections[SGUID],0),1)</f>
        <v>-</v>
      </c>
      <c r="T34" t="str">
        <f>INDEX(allsections[[S]:[Order]],MATCH(PIs[[#This Row],[SSGUID]],allsections[SGUID],0),2)</f>
        <v>-</v>
      </c>
      <c r="U34" t="e">
        <f>INDEX(S2PQ_relational[],MATCH(PIs[[#This Row],[GUID]],S2PQ_relational[PIGUID],0),2)</f>
        <v>#N/A</v>
      </c>
      <c r="V34" t="b">
        <v>0</v>
      </c>
    </row>
    <row r="35" spans="1:22">
      <c r="A35" t="s">
        <v>1159</v>
      </c>
      <c r="C35" t="s">
        <v>379</v>
      </c>
      <c r="D35" t="s">
        <v>1160</v>
      </c>
      <c r="E35" t="s">
        <v>1161</v>
      </c>
      <c r="F35" t="s">
        <v>1043</v>
      </c>
      <c r="G35" t="s">
        <v>155</v>
      </c>
      <c r="H35" t="s">
        <v>1044</v>
      </c>
      <c r="I35" t="str">
        <f>INDEX(Level[Level],MATCH(PIs[[#This Row],[L]],Level[GUID],0),1)</f>
        <v>Major Must</v>
      </c>
      <c r="N35" t="s">
        <v>1146</v>
      </c>
      <c r="O35" t="str">
        <f>INDEX(allsections[[S]:[Order]],MATCH(PIs[[#This Row],[SGUID]],allsections[SGUID],0),1)</f>
        <v>QMS 09 Registration of additional members/sites to the certificate</v>
      </c>
      <c r="P35" t="str">
        <f>INDEX(allsections[[S]:[Order]],MATCH(PIs[[#This Row],[SGUID]],allsections[SGUID],0),2)</f>
        <v>-</v>
      </c>
      <c r="Q35">
        <f>INDEX(allsections[[S]:[Order]],MATCH(PIs[[#This Row],[SGUID]],allsections[SGUID],0),3)</f>
        <v>9</v>
      </c>
      <c r="R35" t="s">
        <v>1046</v>
      </c>
      <c r="S35" t="str">
        <f>INDEX(allsections[[S]:[Order]],MATCH(PIs[[#This Row],[SSGUID]],allsections[SGUID],0),1)</f>
        <v>-</v>
      </c>
      <c r="T35" t="str">
        <f>INDEX(allsections[[S]:[Order]],MATCH(PIs[[#This Row],[SSGUID]],allsections[SGUID],0),2)</f>
        <v>-</v>
      </c>
      <c r="U35" t="e">
        <f>INDEX(S2PQ_relational[],MATCH(PIs[[#This Row],[GUID]],S2PQ_relational[PIGUID],0),2)</f>
        <v>#N/A</v>
      </c>
      <c r="V35" t="b">
        <v>0</v>
      </c>
    </row>
    <row r="36" spans="1:22">
      <c r="A36" t="s">
        <v>1162</v>
      </c>
      <c r="C36" t="s">
        <v>376</v>
      </c>
      <c r="D36" t="s">
        <v>1163</v>
      </c>
      <c r="E36" t="s">
        <v>1164</v>
      </c>
      <c r="F36" t="s">
        <v>1043</v>
      </c>
      <c r="G36" t="s">
        <v>155</v>
      </c>
      <c r="H36" t="s">
        <v>1044</v>
      </c>
      <c r="I36" t="str">
        <f>INDEX(Level[Level],MATCH(PIs[[#This Row],[L]],Level[GUID],0),1)</f>
        <v>Major Must</v>
      </c>
      <c r="N36" t="s">
        <v>1165</v>
      </c>
      <c r="O36" t="str">
        <f>INDEX(allsections[[S]:[Order]],MATCH(PIs[[#This Row],[SGUID]],allsections[SGUID],0),1)</f>
        <v>QMS 08 Outsourced activities</v>
      </c>
      <c r="P36" t="str">
        <f>INDEX(allsections[[S]:[Order]],MATCH(PIs[[#This Row],[SGUID]],allsections[SGUID],0),2)</f>
        <v>-</v>
      </c>
      <c r="Q36">
        <f>INDEX(allsections[[S]:[Order]],MATCH(PIs[[#This Row],[SGUID]],allsections[SGUID],0),3)</f>
        <v>8</v>
      </c>
      <c r="R36" t="s">
        <v>1046</v>
      </c>
      <c r="S36" t="str">
        <f>INDEX(allsections[[S]:[Order]],MATCH(PIs[[#This Row],[SSGUID]],allsections[SGUID],0),1)</f>
        <v>-</v>
      </c>
      <c r="T36" t="str">
        <f>INDEX(allsections[[S]:[Order]],MATCH(PIs[[#This Row],[SSGUID]],allsections[SGUID],0),2)</f>
        <v>-</v>
      </c>
      <c r="U36" t="e">
        <f>INDEX(S2PQ_relational[],MATCH(PIs[[#This Row],[GUID]],S2PQ_relational[PIGUID],0),2)</f>
        <v>#N/A</v>
      </c>
      <c r="V36" t="b">
        <v>0</v>
      </c>
    </row>
    <row r="37" spans="1:22">
      <c r="A37" t="s">
        <v>1166</v>
      </c>
      <c r="C37" t="s">
        <v>374</v>
      </c>
      <c r="D37" t="s">
        <v>1167</v>
      </c>
      <c r="E37" t="s">
        <v>1168</v>
      </c>
      <c r="F37" t="s">
        <v>1043</v>
      </c>
      <c r="G37" t="s">
        <v>155</v>
      </c>
      <c r="H37" t="s">
        <v>1044</v>
      </c>
      <c r="I37" t="str">
        <f>INDEX(Level[Level],MATCH(PIs[[#This Row],[L]],Level[GUID],0),1)</f>
        <v>Major Must</v>
      </c>
      <c r="N37" t="s">
        <v>1165</v>
      </c>
      <c r="O37" t="str">
        <f>INDEX(allsections[[S]:[Order]],MATCH(PIs[[#This Row],[SGUID]],allsections[SGUID],0),1)</f>
        <v>QMS 08 Outsourced activities</v>
      </c>
      <c r="P37" t="str">
        <f>INDEX(allsections[[S]:[Order]],MATCH(PIs[[#This Row],[SGUID]],allsections[SGUID],0),2)</f>
        <v>-</v>
      </c>
      <c r="Q37">
        <f>INDEX(allsections[[S]:[Order]],MATCH(PIs[[#This Row],[SGUID]],allsections[SGUID],0),3)</f>
        <v>8</v>
      </c>
      <c r="R37" t="s">
        <v>1046</v>
      </c>
      <c r="S37" t="str">
        <f>INDEX(allsections[[S]:[Order]],MATCH(PIs[[#This Row],[SSGUID]],allsections[SGUID],0),1)</f>
        <v>-</v>
      </c>
      <c r="T37" t="str">
        <f>INDEX(allsections[[S]:[Order]],MATCH(PIs[[#This Row],[SSGUID]],allsections[SGUID],0),2)</f>
        <v>-</v>
      </c>
      <c r="U37" t="e">
        <f>INDEX(S2PQ_relational[],MATCH(PIs[[#This Row],[GUID]],S2PQ_relational[PIGUID],0),2)</f>
        <v>#N/A</v>
      </c>
      <c r="V37" t="b">
        <v>0</v>
      </c>
    </row>
    <row r="38" spans="1:22">
      <c r="A38" t="s">
        <v>1169</v>
      </c>
      <c r="C38" t="s">
        <v>372</v>
      </c>
      <c r="D38" t="s">
        <v>1170</v>
      </c>
      <c r="E38" t="s">
        <v>1171</v>
      </c>
      <c r="F38" t="s">
        <v>1043</v>
      </c>
      <c r="G38" t="s">
        <v>155</v>
      </c>
      <c r="H38" t="s">
        <v>1044</v>
      </c>
      <c r="I38" t="str">
        <f>INDEX(Level[Level],MATCH(PIs[[#This Row],[L]],Level[GUID],0),1)</f>
        <v>Major Must</v>
      </c>
      <c r="N38" t="s">
        <v>1165</v>
      </c>
      <c r="O38" t="str">
        <f>INDEX(allsections[[S]:[Order]],MATCH(PIs[[#This Row],[SGUID]],allsections[SGUID],0),1)</f>
        <v>QMS 08 Outsourced activities</v>
      </c>
      <c r="P38" t="str">
        <f>INDEX(allsections[[S]:[Order]],MATCH(PIs[[#This Row],[SGUID]],allsections[SGUID],0),2)</f>
        <v>-</v>
      </c>
      <c r="Q38">
        <f>INDEX(allsections[[S]:[Order]],MATCH(PIs[[#This Row],[SGUID]],allsections[SGUID],0),3)</f>
        <v>8</v>
      </c>
      <c r="R38" t="s">
        <v>1046</v>
      </c>
      <c r="S38" t="str">
        <f>INDEX(allsections[[S]:[Order]],MATCH(PIs[[#This Row],[SSGUID]],allsections[SGUID],0),1)</f>
        <v>-</v>
      </c>
      <c r="T38" t="str">
        <f>INDEX(allsections[[S]:[Order]],MATCH(PIs[[#This Row],[SSGUID]],allsections[SGUID],0),2)</f>
        <v>-</v>
      </c>
      <c r="U38" t="e">
        <f>INDEX(S2PQ_relational[],MATCH(PIs[[#This Row],[GUID]],S2PQ_relational[PIGUID],0),2)</f>
        <v>#N/A</v>
      </c>
      <c r="V38" t="b">
        <v>0</v>
      </c>
    </row>
    <row r="39" spans="1:22">
      <c r="A39" t="s">
        <v>1172</v>
      </c>
      <c r="C39" t="s">
        <v>370</v>
      </c>
      <c r="D39" t="s">
        <v>1173</v>
      </c>
      <c r="E39" t="s">
        <v>1174</v>
      </c>
      <c r="F39" t="s">
        <v>1043</v>
      </c>
      <c r="G39" t="s">
        <v>155</v>
      </c>
      <c r="H39" t="s">
        <v>1044</v>
      </c>
      <c r="I39" t="str">
        <f>INDEX(Level[Level],MATCH(PIs[[#This Row],[L]],Level[GUID],0),1)</f>
        <v>Major Must</v>
      </c>
      <c r="N39" t="s">
        <v>1165</v>
      </c>
      <c r="O39" t="str">
        <f>INDEX(allsections[[S]:[Order]],MATCH(PIs[[#This Row],[SGUID]],allsections[SGUID],0),1)</f>
        <v>QMS 08 Outsourced activities</v>
      </c>
      <c r="P39" t="str">
        <f>INDEX(allsections[[S]:[Order]],MATCH(PIs[[#This Row],[SGUID]],allsections[SGUID],0),2)</f>
        <v>-</v>
      </c>
      <c r="Q39">
        <f>INDEX(allsections[[S]:[Order]],MATCH(PIs[[#This Row],[SGUID]],allsections[SGUID],0),3)</f>
        <v>8</v>
      </c>
      <c r="R39" t="s">
        <v>1046</v>
      </c>
      <c r="S39" t="str">
        <f>INDEX(allsections[[S]:[Order]],MATCH(PIs[[#This Row],[SSGUID]],allsections[SGUID],0),1)</f>
        <v>-</v>
      </c>
      <c r="T39" t="str">
        <f>INDEX(allsections[[S]:[Order]],MATCH(PIs[[#This Row],[SSGUID]],allsections[SGUID],0),2)</f>
        <v>-</v>
      </c>
      <c r="U39" t="e">
        <f>INDEX(S2PQ_relational[],MATCH(PIs[[#This Row],[GUID]],S2PQ_relational[PIGUID],0),2)</f>
        <v>#N/A</v>
      </c>
      <c r="V39" t="b">
        <v>0</v>
      </c>
    </row>
    <row r="40" spans="1:22">
      <c r="A40" t="s">
        <v>1175</v>
      </c>
      <c r="C40" t="s">
        <v>367</v>
      </c>
      <c r="D40" t="s">
        <v>1176</v>
      </c>
      <c r="E40" t="s">
        <v>1177</v>
      </c>
      <c r="F40" t="s">
        <v>1043</v>
      </c>
      <c r="G40" t="s">
        <v>155</v>
      </c>
      <c r="H40" t="s">
        <v>1044</v>
      </c>
      <c r="I40" t="str">
        <f>INDEX(Level[Level],MATCH(PIs[[#This Row],[L]],Level[GUID],0),1)</f>
        <v>Major Must</v>
      </c>
      <c r="N40" t="s">
        <v>1178</v>
      </c>
      <c r="O40" t="str">
        <f>INDEX(allsections[[S]:[Order]],MATCH(PIs[[#This Row],[SGUID]],allsections[SGUID],0),1)</f>
        <v>QMS 07 Product withdrawal</v>
      </c>
      <c r="P40" t="str">
        <f>INDEX(allsections[[S]:[Order]],MATCH(PIs[[#This Row],[SGUID]],allsections[SGUID],0),2)</f>
        <v>-</v>
      </c>
      <c r="Q40">
        <f>INDEX(allsections[[S]:[Order]],MATCH(PIs[[#This Row],[SGUID]],allsections[SGUID],0),3)</f>
        <v>7</v>
      </c>
      <c r="R40" t="s">
        <v>1046</v>
      </c>
      <c r="S40" t="str">
        <f>INDEX(allsections[[S]:[Order]],MATCH(PIs[[#This Row],[SSGUID]],allsections[SGUID],0),1)</f>
        <v>-</v>
      </c>
      <c r="T40" t="str">
        <f>INDEX(allsections[[S]:[Order]],MATCH(PIs[[#This Row],[SSGUID]],allsections[SGUID],0),2)</f>
        <v>-</v>
      </c>
      <c r="U40" t="e">
        <f>INDEX(S2PQ_relational[],MATCH(PIs[[#This Row],[GUID]],S2PQ_relational[PIGUID],0),2)</f>
        <v>#N/A</v>
      </c>
      <c r="V40" t="b">
        <v>0</v>
      </c>
    </row>
    <row r="41" spans="1:22">
      <c r="A41" t="s">
        <v>1179</v>
      </c>
      <c r="C41" t="s">
        <v>365</v>
      </c>
      <c r="D41" t="s">
        <v>1180</v>
      </c>
      <c r="E41" t="s">
        <v>1181</v>
      </c>
      <c r="F41" t="s">
        <v>1043</v>
      </c>
      <c r="G41" t="s">
        <v>155</v>
      </c>
      <c r="H41" t="s">
        <v>1044</v>
      </c>
      <c r="I41" t="str">
        <f>INDEX(Level[Level],MATCH(PIs[[#This Row],[L]],Level[GUID],0),1)</f>
        <v>Major Must</v>
      </c>
      <c r="N41" t="s">
        <v>1178</v>
      </c>
      <c r="O41" t="str">
        <f>INDEX(allsections[[S]:[Order]],MATCH(PIs[[#This Row],[SGUID]],allsections[SGUID],0),1)</f>
        <v>QMS 07 Product withdrawal</v>
      </c>
      <c r="P41" t="str">
        <f>INDEX(allsections[[S]:[Order]],MATCH(PIs[[#This Row],[SGUID]],allsections[SGUID],0),2)</f>
        <v>-</v>
      </c>
      <c r="Q41">
        <f>INDEX(allsections[[S]:[Order]],MATCH(PIs[[#This Row],[SGUID]],allsections[SGUID],0),3)</f>
        <v>7</v>
      </c>
      <c r="R41" t="s">
        <v>1046</v>
      </c>
      <c r="S41" t="str">
        <f>INDEX(allsections[[S]:[Order]],MATCH(PIs[[#This Row],[SSGUID]],allsections[SGUID],0),1)</f>
        <v>-</v>
      </c>
      <c r="T41" t="str">
        <f>INDEX(allsections[[S]:[Order]],MATCH(PIs[[#This Row],[SSGUID]],allsections[SGUID],0),2)</f>
        <v>-</v>
      </c>
      <c r="U41" t="e">
        <f>INDEX(S2PQ_relational[],MATCH(PIs[[#This Row],[GUID]],S2PQ_relational[PIGUID],0),2)</f>
        <v>#N/A</v>
      </c>
      <c r="V41" t="b">
        <v>0</v>
      </c>
    </row>
    <row r="42" spans="1:22">
      <c r="A42" t="s">
        <v>1182</v>
      </c>
      <c r="C42" t="s">
        <v>363</v>
      </c>
      <c r="D42" t="s">
        <v>1183</v>
      </c>
      <c r="E42" t="s">
        <v>1184</v>
      </c>
      <c r="F42" t="s">
        <v>1043</v>
      </c>
      <c r="G42" t="s">
        <v>155</v>
      </c>
      <c r="H42" t="s">
        <v>1044</v>
      </c>
      <c r="I42" t="str">
        <f>INDEX(Level[Level],MATCH(PIs[[#This Row],[L]],Level[GUID],0),1)</f>
        <v>Major Must</v>
      </c>
      <c r="N42" t="s">
        <v>1178</v>
      </c>
      <c r="O42" t="str">
        <f>INDEX(allsections[[S]:[Order]],MATCH(PIs[[#This Row],[SGUID]],allsections[SGUID],0),1)</f>
        <v>QMS 07 Product withdrawal</v>
      </c>
      <c r="P42" t="str">
        <f>INDEX(allsections[[S]:[Order]],MATCH(PIs[[#This Row],[SGUID]],allsections[SGUID],0),2)</f>
        <v>-</v>
      </c>
      <c r="Q42">
        <f>INDEX(allsections[[S]:[Order]],MATCH(PIs[[#This Row],[SGUID]],allsections[SGUID],0),3)</f>
        <v>7</v>
      </c>
      <c r="R42" t="s">
        <v>1046</v>
      </c>
      <c r="S42" t="str">
        <f>INDEX(allsections[[S]:[Order]],MATCH(PIs[[#This Row],[SSGUID]],allsections[SGUID],0),1)</f>
        <v>-</v>
      </c>
      <c r="T42" t="str">
        <f>INDEX(allsections[[S]:[Order]],MATCH(PIs[[#This Row],[SSGUID]],allsections[SGUID],0),2)</f>
        <v>-</v>
      </c>
      <c r="U42" t="e">
        <f>INDEX(S2PQ_relational[],MATCH(PIs[[#This Row],[GUID]],S2PQ_relational[PIGUID],0),2)</f>
        <v>#N/A</v>
      </c>
      <c r="V42" t="b">
        <v>0</v>
      </c>
    </row>
    <row r="43" spans="1:22">
      <c r="A43" t="s">
        <v>1185</v>
      </c>
      <c r="C43" t="s">
        <v>361</v>
      </c>
      <c r="D43" t="s">
        <v>1186</v>
      </c>
      <c r="E43" t="s">
        <v>1187</v>
      </c>
      <c r="F43" t="s">
        <v>1043</v>
      </c>
      <c r="G43" t="s">
        <v>155</v>
      </c>
      <c r="H43" t="s">
        <v>1044</v>
      </c>
      <c r="I43" t="str">
        <f>INDEX(Level[Level],MATCH(PIs[[#This Row],[L]],Level[GUID],0),1)</f>
        <v>Major Must</v>
      </c>
      <c r="N43" t="s">
        <v>1178</v>
      </c>
      <c r="O43" t="str">
        <f>INDEX(allsections[[S]:[Order]],MATCH(PIs[[#This Row],[SGUID]],allsections[SGUID],0),1)</f>
        <v>QMS 07 Product withdrawal</v>
      </c>
      <c r="P43" t="str">
        <f>INDEX(allsections[[S]:[Order]],MATCH(PIs[[#This Row],[SGUID]],allsections[SGUID],0),2)</f>
        <v>-</v>
      </c>
      <c r="Q43">
        <f>INDEX(allsections[[S]:[Order]],MATCH(PIs[[#This Row],[SGUID]],allsections[SGUID],0),3)</f>
        <v>7</v>
      </c>
      <c r="R43" t="s">
        <v>1046</v>
      </c>
      <c r="S43" t="str">
        <f>INDEX(allsections[[S]:[Order]],MATCH(PIs[[#This Row],[SSGUID]],allsections[SGUID],0),1)</f>
        <v>-</v>
      </c>
      <c r="T43" t="str">
        <f>INDEX(allsections[[S]:[Order]],MATCH(PIs[[#This Row],[SSGUID]],allsections[SGUID],0),2)</f>
        <v>-</v>
      </c>
      <c r="U43" t="e">
        <f>INDEX(S2PQ_relational[],MATCH(PIs[[#This Row],[GUID]],S2PQ_relational[PIGUID],0),2)</f>
        <v>#N/A</v>
      </c>
      <c r="V43" t="b">
        <v>0</v>
      </c>
    </row>
    <row r="44" spans="1:22">
      <c r="A44" t="s">
        <v>1188</v>
      </c>
      <c r="C44" t="s">
        <v>358</v>
      </c>
      <c r="D44" t="s">
        <v>1189</v>
      </c>
      <c r="E44" t="s">
        <v>1190</v>
      </c>
      <c r="F44" t="s">
        <v>1043</v>
      </c>
      <c r="G44" t="s">
        <v>155</v>
      </c>
      <c r="H44" t="s">
        <v>1044</v>
      </c>
      <c r="I44" t="str">
        <f>INDEX(Level[Level],MATCH(PIs[[#This Row],[L]],Level[GUID],0),1)</f>
        <v>Major Must</v>
      </c>
      <c r="N44" t="s">
        <v>1045</v>
      </c>
      <c r="O44" t="str">
        <f>INDEX(allsections[[S]:[Order]],MATCH(PIs[[#This Row],[SGUID]],allsections[SGUID],0),1)</f>
        <v>QMS 06 Product traceability and segregation</v>
      </c>
      <c r="P44" t="str">
        <f>INDEX(allsections[[S]:[Order]],MATCH(PIs[[#This Row],[SGUID]],allsections[SGUID],0),2)</f>
        <v>-</v>
      </c>
      <c r="Q44">
        <f>INDEX(allsections[[S]:[Order]],MATCH(PIs[[#This Row],[SGUID]],allsections[SGUID],0),3)</f>
        <v>6</v>
      </c>
      <c r="R44" t="s">
        <v>1046</v>
      </c>
      <c r="S44" t="str">
        <f>INDEX(allsections[[S]:[Order]],MATCH(PIs[[#This Row],[SSGUID]],allsections[SGUID],0),1)</f>
        <v>-</v>
      </c>
      <c r="T44" t="str">
        <f>INDEX(allsections[[S]:[Order]],MATCH(PIs[[#This Row],[SSGUID]],allsections[SGUID],0),2)</f>
        <v>-</v>
      </c>
      <c r="U44" t="e">
        <f>INDEX(S2PQ_relational[],MATCH(PIs[[#This Row],[GUID]],S2PQ_relational[PIGUID],0),2)</f>
        <v>#N/A</v>
      </c>
      <c r="V44" t="b">
        <v>0</v>
      </c>
    </row>
    <row r="45" spans="1:22">
      <c r="A45" t="s">
        <v>1191</v>
      </c>
      <c r="C45" t="s">
        <v>356</v>
      </c>
      <c r="D45" t="s">
        <v>1192</v>
      </c>
      <c r="E45" t="s">
        <v>1193</v>
      </c>
      <c r="F45" t="s">
        <v>1043</v>
      </c>
      <c r="G45" t="s">
        <v>155</v>
      </c>
      <c r="H45" t="s">
        <v>1044</v>
      </c>
      <c r="I45" t="str">
        <f>INDEX(Level[Level],MATCH(PIs[[#This Row],[L]],Level[GUID],0),1)</f>
        <v>Major Must</v>
      </c>
      <c r="N45" t="s">
        <v>1045</v>
      </c>
      <c r="O45" t="str">
        <f>INDEX(allsections[[S]:[Order]],MATCH(PIs[[#This Row],[SGUID]],allsections[SGUID],0),1)</f>
        <v>QMS 06 Product traceability and segregation</v>
      </c>
      <c r="P45" t="str">
        <f>INDEX(allsections[[S]:[Order]],MATCH(PIs[[#This Row],[SGUID]],allsections[SGUID],0),2)</f>
        <v>-</v>
      </c>
      <c r="Q45">
        <f>INDEX(allsections[[S]:[Order]],MATCH(PIs[[#This Row],[SGUID]],allsections[SGUID],0),3)</f>
        <v>6</v>
      </c>
      <c r="R45" t="s">
        <v>1046</v>
      </c>
      <c r="S45" t="str">
        <f>INDEX(allsections[[S]:[Order]],MATCH(PIs[[#This Row],[SSGUID]],allsections[SGUID],0),1)</f>
        <v>-</v>
      </c>
      <c r="T45" t="str">
        <f>INDEX(allsections[[S]:[Order]],MATCH(PIs[[#This Row],[SSGUID]],allsections[SGUID],0),2)</f>
        <v>-</v>
      </c>
      <c r="U45" t="e">
        <f>INDEX(S2PQ_relational[],MATCH(PIs[[#This Row],[GUID]],S2PQ_relational[PIGUID],0),2)</f>
        <v>#N/A</v>
      </c>
      <c r="V45" t="b">
        <v>0</v>
      </c>
    </row>
    <row r="46" spans="1:22">
      <c r="A46" t="s">
        <v>1194</v>
      </c>
      <c r="C46" t="s">
        <v>354</v>
      </c>
      <c r="D46" t="s">
        <v>1195</v>
      </c>
      <c r="E46" t="s">
        <v>1196</v>
      </c>
      <c r="F46" t="s">
        <v>1043</v>
      </c>
      <c r="G46" t="s">
        <v>155</v>
      </c>
      <c r="H46" t="s">
        <v>1044</v>
      </c>
      <c r="I46" t="str">
        <f>INDEX(Level[Level],MATCH(PIs[[#This Row],[L]],Level[GUID],0),1)</f>
        <v>Major Must</v>
      </c>
      <c r="N46" t="s">
        <v>1045</v>
      </c>
      <c r="O46" t="str">
        <f>INDEX(allsections[[S]:[Order]],MATCH(PIs[[#This Row],[SGUID]],allsections[SGUID],0),1)</f>
        <v>QMS 06 Product traceability and segregation</v>
      </c>
      <c r="P46" t="str">
        <f>INDEX(allsections[[S]:[Order]],MATCH(PIs[[#This Row],[SGUID]],allsections[SGUID],0),2)</f>
        <v>-</v>
      </c>
      <c r="Q46">
        <f>INDEX(allsections[[S]:[Order]],MATCH(PIs[[#This Row],[SGUID]],allsections[SGUID],0),3)</f>
        <v>6</v>
      </c>
      <c r="R46" t="s">
        <v>1046</v>
      </c>
      <c r="S46" t="str">
        <f>INDEX(allsections[[S]:[Order]],MATCH(PIs[[#This Row],[SSGUID]],allsections[SGUID],0),1)</f>
        <v>-</v>
      </c>
      <c r="T46" t="str">
        <f>INDEX(allsections[[S]:[Order]],MATCH(PIs[[#This Row],[SSGUID]],allsections[SGUID],0),2)</f>
        <v>-</v>
      </c>
      <c r="U46" t="e">
        <f>INDEX(S2PQ_relational[],MATCH(PIs[[#This Row],[GUID]],S2PQ_relational[PIGUID],0),2)</f>
        <v>#N/A</v>
      </c>
      <c r="V46" t="b">
        <v>0</v>
      </c>
    </row>
    <row r="47" spans="1:22">
      <c r="A47" t="s">
        <v>1197</v>
      </c>
      <c r="C47" t="s">
        <v>352</v>
      </c>
      <c r="D47" t="s">
        <v>1198</v>
      </c>
      <c r="E47" t="s">
        <v>1199</v>
      </c>
      <c r="F47" t="s">
        <v>1043</v>
      </c>
      <c r="G47" t="s">
        <v>155</v>
      </c>
      <c r="H47" t="s">
        <v>1044</v>
      </c>
      <c r="I47" t="str">
        <f>INDEX(Level[Level],MATCH(PIs[[#This Row],[L]],Level[GUID],0),1)</f>
        <v>Major Must</v>
      </c>
      <c r="N47" t="s">
        <v>1045</v>
      </c>
      <c r="O47" t="str">
        <f>INDEX(allsections[[S]:[Order]],MATCH(PIs[[#This Row],[SGUID]],allsections[SGUID],0),1)</f>
        <v>QMS 06 Product traceability and segregation</v>
      </c>
      <c r="P47" t="str">
        <f>INDEX(allsections[[S]:[Order]],MATCH(PIs[[#This Row],[SGUID]],allsections[SGUID],0),2)</f>
        <v>-</v>
      </c>
      <c r="Q47">
        <f>INDEX(allsections[[S]:[Order]],MATCH(PIs[[#This Row],[SGUID]],allsections[SGUID],0),3)</f>
        <v>6</v>
      </c>
      <c r="R47" t="s">
        <v>1046</v>
      </c>
      <c r="S47" t="str">
        <f>INDEX(allsections[[S]:[Order]],MATCH(PIs[[#This Row],[SSGUID]],allsections[SGUID],0),1)</f>
        <v>-</v>
      </c>
      <c r="T47" t="str">
        <f>INDEX(allsections[[S]:[Order]],MATCH(PIs[[#This Row],[SSGUID]],allsections[SGUID],0),2)</f>
        <v>-</v>
      </c>
      <c r="U47" t="e">
        <f>INDEX(S2PQ_relational[],MATCH(PIs[[#This Row],[GUID]],S2PQ_relational[PIGUID],0),2)</f>
        <v>#N/A</v>
      </c>
      <c r="V47" t="b">
        <v>0</v>
      </c>
    </row>
    <row r="48" spans="1:22">
      <c r="A48" t="s">
        <v>1200</v>
      </c>
      <c r="C48" t="s">
        <v>350</v>
      </c>
      <c r="D48" t="s">
        <v>1201</v>
      </c>
      <c r="E48" t="s">
        <v>1202</v>
      </c>
      <c r="F48" t="s">
        <v>1043</v>
      </c>
      <c r="G48" t="s">
        <v>155</v>
      </c>
      <c r="H48" t="s">
        <v>1044</v>
      </c>
      <c r="I48" t="str">
        <f>INDEX(Level[Level],MATCH(PIs[[#This Row],[L]],Level[GUID],0),1)</f>
        <v>Major Must</v>
      </c>
      <c r="N48" t="s">
        <v>1045</v>
      </c>
      <c r="O48" t="str">
        <f>INDEX(allsections[[S]:[Order]],MATCH(PIs[[#This Row],[SGUID]],allsections[SGUID],0),1)</f>
        <v>QMS 06 Product traceability and segregation</v>
      </c>
      <c r="P48" t="str">
        <f>INDEX(allsections[[S]:[Order]],MATCH(PIs[[#This Row],[SGUID]],allsections[SGUID],0),2)</f>
        <v>-</v>
      </c>
      <c r="Q48">
        <f>INDEX(allsections[[S]:[Order]],MATCH(PIs[[#This Row],[SGUID]],allsections[SGUID],0),3)</f>
        <v>6</v>
      </c>
      <c r="R48" t="s">
        <v>1046</v>
      </c>
      <c r="S48" t="str">
        <f>INDEX(allsections[[S]:[Order]],MATCH(PIs[[#This Row],[SSGUID]],allsections[SGUID],0),1)</f>
        <v>-</v>
      </c>
      <c r="T48" t="str">
        <f>INDEX(allsections[[S]:[Order]],MATCH(PIs[[#This Row],[SSGUID]],allsections[SGUID],0),2)</f>
        <v>-</v>
      </c>
      <c r="U48" t="e">
        <f>INDEX(S2PQ_relational[],MATCH(PIs[[#This Row],[GUID]],S2PQ_relational[PIGUID],0),2)</f>
        <v>#N/A</v>
      </c>
      <c r="V48" t="b">
        <v>0</v>
      </c>
    </row>
    <row r="49" spans="1:22" ht="409.5">
      <c r="A49" t="s">
        <v>1203</v>
      </c>
      <c r="C49" t="s">
        <v>1204</v>
      </c>
      <c r="D49" t="s">
        <v>1205</v>
      </c>
      <c r="E49" s="17" t="s">
        <v>1206</v>
      </c>
      <c r="F49" t="s">
        <v>1043</v>
      </c>
      <c r="G49" t="s">
        <v>155</v>
      </c>
      <c r="H49" t="s">
        <v>1044</v>
      </c>
      <c r="I49" t="str">
        <f>INDEX(Level[Level],MATCH(PIs[[#This Row],[L]],Level[GUID],0),1)</f>
        <v>Major Must</v>
      </c>
      <c r="N49" t="s">
        <v>1045</v>
      </c>
      <c r="O49" t="str">
        <f>INDEX(allsections[[S]:[Order]],MATCH(PIs[[#This Row],[SGUID]],allsections[SGUID],0),1)</f>
        <v>QMS 06 Product traceability and segregation</v>
      </c>
      <c r="P49" t="str">
        <f>INDEX(allsections[[S]:[Order]],MATCH(PIs[[#This Row],[SGUID]],allsections[SGUID],0),2)</f>
        <v>-</v>
      </c>
      <c r="Q49">
        <f>INDEX(allsections[[S]:[Order]],MATCH(PIs[[#This Row],[SGUID]],allsections[SGUID],0),3)</f>
        <v>6</v>
      </c>
      <c r="R49" t="s">
        <v>1046</v>
      </c>
      <c r="S49" t="str">
        <f>INDEX(allsections[[S]:[Order]],MATCH(PIs[[#This Row],[SSGUID]],allsections[SGUID],0),1)</f>
        <v>-</v>
      </c>
      <c r="T49" t="str">
        <f>INDEX(allsections[[S]:[Order]],MATCH(PIs[[#This Row],[SSGUID]],allsections[SGUID],0),2)</f>
        <v>-</v>
      </c>
      <c r="U49" t="e">
        <f>INDEX(S2PQ_relational[],MATCH(PIs[[#This Row],[GUID]],S2PQ_relational[PIGUID],0),2)</f>
        <v>#N/A</v>
      </c>
      <c r="V49" t="b">
        <v>0</v>
      </c>
    </row>
    <row r="50" spans="1:22">
      <c r="A50" t="s">
        <v>1207</v>
      </c>
      <c r="C50" t="s">
        <v>346</v>
      </c>
      <c r="D50" t="s">
        <v>1208</v>
      </c>
      <c r="E50" t="s">
        <v>1209</v>
      </c>
      <c r="F50" t="s">
        <v>1043</v>
      </c>
      <c r="G50" t="s">
        <v>155</v>
      </c>
      <c r="H50" t="s">
        <v>1044</v>
      </c>
      <c r="I50" t="str">
        <f>INDEX(Level[Level],MATCH(PIs[[#This Row],[L]],Level[GUID],0),1)</f>
        <v>Major Must</v>
      </c>
      <c r="N50" t="s">
        <v>1045</v>
      </c>
      <c r="O50" t="str">
        <f>INDEX(allsections[[S]:[Order]],MATCH(PIs[[#This Row],[SGUID]],allsections[SGUID],0),1)</f>
        <v>QMS 06 Product traceability and segregation</v>
      </c>
      <c r="P50" t="str">
        <f>INDEX(allsections[[S]:[Order]],MATCH(PIs[[#This Row],[SGUID]],allsections[SGUID],0),2)</f>
        <v>-</v>
      </c>
      <c r="Q50">
        <f>INDEX(allsections[[S]:[Order]],MATCH(PIs[[#This Row],[SGUID]],allsections[SGUID],0),3)</f>
        <v>6</v>
      </c>
      <c r="R50" t="s">
        <v>1046</v>
      </c>
      <c r="S50" t="str">
        <f>INDEX(allsections[[S]:[Order]],MATCH(PIs[[#This Row],[SSGUID]],allsections[SGUID],0),1)</f>
        <v>-</v>
      </c>
      <c r="T50" t="str">
        <f>INDEX(allsections[[S]:[Order]],MATCH(PIs[[#This Row],[SSGUID]],allsections[SGUID],0),2)</f>
        <v>-</v>
      </c>
      <c r="U50" t="e">
        <f>INDEX(S2PQ_relational[],MATCH(PIs[[#This Row],[GUID]],S2PQ_relational[PIGUID],0),2)</f>
        <v>#N/A</v>
      </c>
      <c r="V50" t="b">
        <v>0</v>
      </c>
    </row>
    <row r="51" spans="1:22">
      <c r="A51" t="s">
        <v>1210</v>
      </c>
      <c r="C51" t="s">
        <v>344</v>
      </c>
      <c r="D51" t="s">
        <v>1211</v>
      </c>
      <c r="E51" t="s">
        <v>1212</v>
      </c>
      <c r="F51" t="s">
        <v>1043</v>
      </c>
      <c r="G51" t="s">
        <v>155</v>
      </c>
      <c r="H51" t="s">
        <v>1044</v>
      </c>
      <c r="I51" t="str">
        <f>INDEX(Level[Level],MATCH(PIs[[#This Row],[L]],Level[GUID],0),1)</f>
        <v>Major Must</v>
      </c>
      <c r="N51" t="s">
        <v>1045</v>
      </c>
      <c r="O51" t="str">
        <f>INDEX(allsections[[S]:[Order]],MATCH(PIs[[#This Row],[SGUID]],allsections[SGUID],0),1)</f>
        <v>QMS 06 Product traceability and segregation</v>
      </c>
      <c r="P51" t="str">
        <f>INDEX(allsections[[S]:[Order]],MATCH(PIs[[#This Row],[SGUID]],allsections[SGUID],0),2)</f>
        <v>-</v>
      </c>
      <c r="Q51">
        <f>INDEX(allsections[[S]:[Order]],MATCH(PIs[[#This Row],[SGUID]],allsections[SGUID],0),3)</f>
        <v>6</v>
      </c>
      <c r="R51" t="s">
        <v>1046</v>
      </c>
      <c r="S51" t="str">
        <f>INDEX(allsections[[S]:[Order]],MATCH(PIs[[#This Row],[SSGUID]],allsections[SGUID],0),1)</f>
        <v>-</v>
      </c>
      <c r="T51" t="str">
        <f>INDEX(allsections[[S]:[Order]],MATCH(PIs[[#This Row],[SSGUID]],allsections[SGUID],0),2)</f>
        <v>-</v>
      </c>
      <c r="U51" t="e">
        <f>INDEX(S2PQ_relational[],MATCH(PIs[[#This Row],[GUID]],S2PQ_relational[PIGUID],0),2)</f>
        <v>#N/A</v>
      </c>
      <c r="V51" t="b">
        <v>0</v>
      </c>
    </row>
    <row r="52" spans="1:22">
      <c r="A52" t="s">
        <v>1213</v>
      </c>
      <c r="C52" t="s">
        <v>342</v>
      </c>
      <c r="D52" t="s">
        <v>1214</v>
      </c>
      <c r="E52" t="s">
        <v>1215</v>
      </c>
      <c r="F52" t="s">
        <v>1043</v>
      </c>
      <c r="G52" t="s">
        <v>155</v>
      </c>
      <c r="H52" t="s">
        <v>1044</v>
      </c>
      <c r="I52" t="str">
        <f>INDEX(Level[Level],MATCH(PIs[[#This Row],[L]],Level[GUID],0),1)</f>
        <v>Major Must</v>
      </c>
      <c r="N52" t="s">
        <v>1045</v>
      </c>
      <c r="O52" t="str">
        <f>INDEX(allsections[[S]:[Order]],MATCH(PIs[[#This Row],[SGUID]],allsections[SGUID],0),1)</f>
        <v>QMS 06 Product traceability and segregation</v>
      </c>
      <c r="P52" t="str">
        <f>INDEX(allsections[[S]:[Order]],MATCH(PIs[[#This Row],[SGUID]],allsections[SGUID],0),2)</f>
        <v>-</v>
      </c>
      <c r="Q52">
        <f>INDEX(allsections[[S]:[Order]],MATCH(PIs[[#This Row],[SGUID]],allsections[SGUID],0),3)</f>
        <v>6</v>
      </c>
      <c r="R52" t="s">
        <v>1046</v>
      </c>
      <c r="S52" t="str">
        <f>INDEX(allsections[[S]:[Order]],MATCH(PIs[[#This Row],[SSGUID]],allsections[SGUID],0),1)</f>
        <v>-</v>
      </c>
      <c r="T52" t="str">
        <f>INDEX(allsections[[S]:[Order]],MATCH(PIs[[#This Row],[SSGUID]],allsections[SGUID],0),2)</f>
        <v>-</v>
      </c>
      <c r="U52" t="e">
        <f>INDEX(S2PQ_relational[],MATCH(PIs[[#This Row],[GUID]],S2PQ_relational[PIGUID],0),2)</f>
        <v>#N/A</v>
      </c>
      <c r="V52" t="b">
        <v>0</v>
      </c>
    </row>
    <row r="53" spans="1:22">
      <c r="A53" t="s">
        <v>1216</v>
      </c>
      <c r="C53" t="s">
        <v>340</v>
      </c>
      <c r="D53" t="s">
        <v>1217</v>
      </c>
      <c r="E53" t="s">
        <v>1218</v>
      </c>
      <c r="F53" t="s">
        <v>1043</v>
      </c>
      <c r="G53" t="s">
        <v>155</v>
      </c>
      <c r="H53" t="s">
        <v>1044</v>
      </c>
      <c r="I53" t="str">
        <f>INDEX(Level[Level],MATCH(PIs[[#This Row],[L]],Level[GUID],0),1)</f>
        <v>Major Must</v>
      </c>
      <c r="N53" t="s">
        <v>1045</v>
      </c>
      <c r="O53" t="str">
        <f>INDEX(allsections[[S]:[Order]],MATCH(PIs[[#This Row],[SGUID]],allsections[SGUID],0),1)</f>
        <v>QMS 06 Product traceability and segregation</v>
      </c>
      <c r="P53" t="str">
        <f>INDEX(allsections[[S]:[Order]],MATCH(PIs[[#This Row],[SGUID]],allsections[SGUID],0),2)</f>
        <v>-</v>
      </c>
      <c r="Q53">
        <f>INDEX(allsections[[S]:[Order]],MATCH(PIs[[#This Row],[SGUID]],allsections[SGUID],0),3)</f>
        <v>6</v>
      </c>
      <c r="R53" t="s">
        <v>1046</v>
      </c>
      <c r="S53" t="str">
        <f>INDEX(allsections[[S]:[Order]],MATCH(PIs[[#This Row],[SSGUID]],allsections[SGUID],0),1)</f>
        <v>-</v>
      </c>
      <c r="T53" t="str">
        <f>INDEX(allsections[[S]:[Order]],MATCH(PIs[[#This Row],[SSGUID]],allsections[SGUID],0),2)</f>
        <v>-</v>
      </c>
      <c r="U53" t="e">
        <f>INDEX(S2PQ_relational[],MATCH(PIs[[#This Row],[GUID]],S2PQ_relational[PIGUID],0),2)</f>
        <v>#N/A</v>
      </c>
      <c r="V53" t="b">
        <v>0</v>
      </c>
    </row>
    <row r="54" spans="1:22">
      <c r="A54" t="s">
        <v>1219</v>
      </c>
      <c r="C54" t="s">
        <v>338</v>
      </c>
      <c r="D54" t="s">
        <v>1220</v>
      </c>
      <c r="E54" t="s">
        <v>1221</v>
      </c>
      <c r="F54" t="s">
        <v>1043</v>
      </c>
      <c r="G54" t="s">
        <v>155</v>
      </c>
      <c r="H54" t="s">
        <v>1044</v>
      </c>
      <c r="I54" t="str">
        <f>INDEX(Level[Level],MATCH(PIs[[#This Row],[L]],Level[GUID],0),1)</f>
        <v>Major Must</v>
      </c>
      <c r="N54" t="s">
        <v>1045</v>
      </c>
      <c r="O54" t="str">
        <f>INDEX(allsections[[S]:[Order]],MATCH(PIs[[#This Row],[SGUID]],allsections[SGUID],0),1)</f>
        <v>QMS 06 Product traceability and segregation</v>
      </c>
      <c r="P54" t="str">
        <f>INDEX(allsections[[S]:[Order]],MATCH(PIs[[#This Row],[SGUID]],allsections[SGUID],0),2)</f>
        <v>-</v>
      </c>
      <c r="Q54">
        <f>INDEX(allsections[[S]:[Order]],MATCH(PIs[[#This Row],[SGUID]],allsections[SGUID],0),3)</f>
        <v>6</v>
      </c>
      <c r="R54" t="s">
        <v>1046</v>
      </c>
      <c r="S54" t="str">
        <f>INDEX(allsections[[S]:[Order]],MATCH(PIs[[#This Row],[SSGUID]],allsections[SGUID],0),1)</f>
        <v>-</v>
      </c>
      <c r="T54" t="str">
        <f>INDEX(allsections[[S]:[Order]],MATCH(PIs[[#This Row],[SSGUID]],allsections[SGUID],0),2)</f>
        <v>-</v>
      </c>
      <c r="U54" t="e">
        <f>INDEX(S2PQ_relational[],MATCH(PIs[[#This Row],[GUID]],S2PQ_relational[PIGUID],0),2)</f>
        <v>#N/A</v>
      </c>
      <c r="V54" t="b">
        <v>0</v>
      </c>
    </row>
    <row r="55" spans="1:22">
      <c r="A55" t="s">
        <v>1222</v>
      </c>
      <c r="C55" t="s">
        <v>336</v>
      </c>
      <c r="D55" t="s">
        <v>1223</v>
      </c>
      <c r="E55" t="s">
        <v>1224</v>
      </c>
      <c r="F55" t="s">
        <v>1043</v>
      </c>
      <c r="G55" t="s">
        <v>155</v>
      </c>
      <c r="H55" t="s">
        <v>1044</v>
      </c>
      <c r="I55" t="str">
        <f>INDEX(Level[Level],MATCH(PIs[[#This Row],[L]],Level[GUID],0),1)</f>
        <v>Major Must</v>
      </c>
      <c r="N55" t="s">
        <v>1045</v>
      </c>
      <c r="O55" t="str">
        <f>INDEX(allsections[[S]:[Order]],MATCH(PIs[[#This Row],[SGUID]],allsections[SGUID],0),1)</f>
        <v>QMS 06 Product traceability and segregation</v>
      </c>
      <c r="P55" t="str">
        <f>INDEX(allsections[[S]:[Order]],MATCH(PIs[[#This Row],[SGUID]],allsections[SGUID],0),2)</f>
        <v>-</v>
      </c>
      <c r="Q55">
        <f>INDEX(allsections[[S]:[Order]],MATCH(PIs[[#This Row],[SGUID]],allsections[SGUID],0),3)</f>
        <v>6</v>
      </c>
      <c r="R55" t="s">
        <v>1046</v>
      </c>
      <c r="S55" t="str">
        <f>INDEX(allsections[[S]:[Order]],MATCH(PIs[[#This Row],[SSGUID]],allsections[SGUID],0),1)</f>
        <v>-</v>
      </c>
      <c r="T55" t="str">
        <f>INDEX(allsections[[S]:[Order]],MATCH(PIs[[#This Row],[SSGUID]],allsections[SGUID],0),2)</f>
        <v>-</v>
      </c>
      <c r="U55" t="e">
        <f>INDEX(S2PQ_relational[],MATCH(PIs[[#This Row],[GUID]],S2PQ_relational[PIGUID],0),2)</f>
        <v>#N/A</v>
      </c>
      <c r="V55" t="b">
        <v>0</v>
      </c>
    </row>
    <row r="56" spans="1:22">
      <c r="A56" t="s">
        <v>1225</v>
      </c>
      <c r="C56" t="s">
        <v>334</v>
      </c>
      <c r="D56" t="s">
        <v>1226</v>
      </c>
      <c r="E56" t="s">
        <v>1227</v>
      </c>
      <c r="F56" t="s">
        <v>1043</v>
      </c>
      <c r="G56" t="s">
        <v>155</v>
      </c>
      <c r="H56" t="s">
        <v>1044</v>
      </c>
      <c r="I56" t="str">
        <f>INDEX(Level[Level],MATCH(PIs[[#This Row],[L]],Level[GUID],0),1)</f>
        <v>Major Must</v>
      </c>
      <c r="N56" t="s">
        <v>1045</v>
      </c>
      <c r="O56" t="str">
        <f>INDEX(allsections[[S]:[Order]],MATCH(PIs[[#This Row],[SGUID]],allsections[SGUID],0),1)</f>
        <v>QMS 06 Product traceability and segregation</v>
      </c>
      <c r="P56" t="str">
        <f>INDEX(allsections[[S]:[Order]],MATCH(PIs[[#This Row],[SGUID]],allsections[SGUID],0),2)</f>
        <v>-</v>
      </c>
      <c r="Q56">
        <f>INDEX(allsections[[S]:[Order]],MATCH(PIs[[#This Row],[SGUID]],allsections[SGUID],0),3)</f>
        <v>6</v>
      </c>
      <c r="R56" t="s">
        <v>1046</v>
      </c>
      <c r="S56" t="str">
        <f>INDEX(allsections[[S]:[Order]],MATCH(PIs[[#This Row],[SSGUID]],allsections[SGUID],0),1)</f>
        <v>-</v>
      </c>
      <c r="T56" t="str">
        <f>INDEX(allsections[[S]:[Order]],MATCH(PIs[[#This Row],[SSGUID]],allsections[SGUID],0),2)</f>
        <v>-</v>
      </c>
      <c r="U56" t="e">
        <f>INDEX(S2PQ_relational[],MATCH(PIs[[#This Row],[GUID]],S2PQ_relational[PIGUID],0),2)</f>
        <v>#N/A</v>
      </c>
      <c r="V56" t="b">
        <v>0</v>
      </c>
    </row>
    <row r="57" spans="1:22">
      <c r="A57" t="s">
        <v>1228</v>
      </c>
      <c r="C57" t="s">
        <v>329</v>
      </c>
      <c r="D57" t="s">
        <v>1229</v>
      </c>
      <c r="E57" t="s">
        <v>1230</v>
      </c>
      <c r="F57" t="s">
        <v>1043</v>
      </c>
      <c r="G57" t="s">
        <v>155</v>
      </c>
      <c r="H57" t="s">
        <v>1044</v>
      </c>
      <c r="I57" t="str">
        <f>INDEX(Level[Level],MATCH(PIs[[#This Row],[L]],Level[GUID],0),1)</f>
        <v>Major Must</v>
      </c>
      <c r="N57" t="s">
        <v>1231</v>
      </c>
      <c r="O57" t="str">
        <f>INDEX(allsections[[S]:[Order]],MATCH(PIs[[#This Row],[SGUID]],allsections[SGUID],0),1)</f>
        <v>QMS 05 Internal Audits</v>
      </c>
      <c r="P57" t="str">
        <f>INDEX(allsections[[S]:[Order]],MATCH(PIs[[#This Row],[SGUID]],allsections[SGUID],0),2)</f>
        <v>-</v>
      </c>
      <c r="Q57">
        <f>INDEX(allsections[[S]:[Order]],MATCH(PIs[[#This Row],[SGUID]],allsections[SGUID],0),3)</f>
        <v>5</v>
      </c>
      <c r="R57" t="s">
        <v>1232</v>
      </c>
      <c r="S57" t="str">
        <f>INDEX(allsections[[S]:[Order]],MATCH(PIs[[#This Row],[SSGUID]],allsections[SGUID],0),1)</f>
        <v>QMS 05.03 Non-compliances, corrective actions, and sanctions</v>
      </c>
      <c r="T57" t="str">
        <f>INDEX(allsections[[S]:[Order]],MATCH(PIs[[#This Row],[SSGUID]],allsections[SGUID],0),2)</f>
        <v>-</v>
      </c>
      <c r="U57" t="e">
        <f>INDEX(S2PQ_relational[],MATCH(PIs[[#This Row],[GUID]],S2PQ_relational[PIGUID],0),2)</f>
        <v>#N/A</v>
      </c>
      <c r="V57" t="b">
        <v>0</v>
      </c>
    </row>
    <row r="58" spans="1:22">
      <c r="A58" t="s">
        <v>1233</v>
      </c>
      <c r="C58" t="s">
        <v>327</v>
      </c>
      <c r="D58" t="s">
        <v>1234</v>
      </c>
      <c r="E58" t="s">
        <v>1235</v>
      </c>
      <c r="F58" t="s">
        <v>1043</v>
      </c>
      <c r="G58" t="s">
        <v>155</v>
      </c>
      <c r="H58" t="s">
        <v>1044</v>
      </c>
      <c r="I58" t="str">
        <f>INDEX(Level[Level],MATCH(PIs[[#This Row],[L]],Level[GUID],0),1)</f>
        <v>Major Must</v>
      </c>
      <c r="N58" t="s">
        <v>1231</v>
      </c>
      <c r="O58" t="str">
        <f>INDEX(allsections[[S]:[Order]],MATCH(PIs[[#This Row],[SGUID]],allsections[SGUID],0),1)</f>
        <v>QMS 05 Internal Audits</v>
      </c>
      <c r="P58" t="str">
        <f>INDEX(allsections[[S]:[Order]],MATCH(PIs[[#This Row],[SGUID]],allsections[SGUID],0),2)</f>
        <v>-</v>
      </c>
      <c r="Q58">
        <f>INDEX(allsections[[S]:[Order]],MATCH(PIs[[#This Row],[SGUID]],allsections[SGUID],0),3)</f>
        <v>5</v>
      </c>
      <c r="R58" t="s">
        <v>1232</v>
      </c>
      <c r="S58" t="str">
        <f>INDEX(allsections[[S]:[Order]],MATCH(PIs[[#This Row],[SSGUID]],allsections[SGUID],0),1)</f>
        <v>QMS 05.03 Non-compliances, corrective actions, and sanctions</v>
      </c>
      <c r="T58" t="str">
        <f>INDEX(allsections[[S]:[Order]],MATCH(PIs[[#This Row],[SSGUID]],allsections[SGUID],0),2)</f>
        <v>-</v>
      </c>
      <c r="U58" t="e">
        <f>INDEX(S2PQ_relational[],MATCH(PIs[[#This Row],[GUID]],S2PQ_relational[PIGUID],0),2)</f>
        <v>#N/A</v>
      </c>
      <c r="V58" t="b">
        <v>0</v>
      </c>
    </row>
    <row r="59" spans="1:22">
      <c r="A59" t="s">
        <v>1236</v>
      </c>
      <c r="C59" t="s">
        <v>325</v>
      </c>
      <c r="D59" t="s">
        <v>1237</v>
      </c>
      <c r="E59" t="s">
        <v>1238</v>
      </c>
      <c r="F59" t="s">
        <v>1043</v>
      </c>
      <c r="G59" t="s">
        <v>155</v>
      </c>
      <c r="H59" t="s">
        <v>1044</v>
      </c>
      <c r="I59" t="str">
        <f>INDEX(Level[Level],MATCH(PIs[[#This Row],[L]],Level[GUID],0),1)</f>
        <v>Major Must</v>
      </c>
      <c r="N59" t="s">
        <v>1231</v>
      </c>
      <c r="O59" t="str">
        <f>INDEX(allsections[[S]:[Order]],MATCH(PIs[[#This Row],[SGUID]],allsections[SGUID],0),1)</f>
        <v>QMS 05 Internal Audits</v>
      </c>
      <c r="P59" t="str">
        <f>INDEX(allsections[[S]:[Order]],MATCH(PIs[[#This Row],[SGUID]],allsections[SGUID],0),2)</f>
        <v>-</v>
      </c>
      <c r="Q59">
        <f>INDEX(allsections[[S]:[Order]],MATCH(PIs[[#This Row],[SGUID]],allsections[SGUID],0),3)</f>
        <v>5</v>
      </c>
      <c r="R59" t="s">
        <v>1232</v>
      </c>
      <c r="S59" t="str">
        <f>INDEX(allsections[[S]:[Order]],MATCH(PIs[[#This Row],[SSGUID]],allsections[SGUID],0),1)</f>
        <v>QMS 05.03 Non-compliances, corrective actions, and sanctions</v>
      </c>
      <c r="T59" t="str">
        <f>INDEX(allsections[[S]:[Order]],MATCH(PIs[[#This Row],[SSGUID]],allsections[SGUID],0),2)</f>
        <v>-</v>
      </c>
      <c r="U59" t="e">
        <f>INDEX(S2PQ_relational[],MATCH(PIs[[#This Row],[GUID]],S2PQ_relational[PIGUID],0),2)</f>
        <v>#N/A</v>
      </c>
      <c r="V59" t="b">
        <v>0</v>
      </c>
    </row>
    <row r="60" spans="1:22">
      <c r="A60" t="s">
        <v>1239</v>
      </c>
      <c r="C60" t="s">
        <v>323</v>
      </c>
      <c r="D60" t="s">
        <v>1240</v>
      </c>
      <c r="E60" t="s">
        <v>1241</v>
      </c>
      <c r="F60" t="s">
        <v>1043</v>
      </c>
      <c r="G60" t="s">
        <v>155</v>
      </c>
      <c r="H60" t="s">
        <v>1044</v>
      </c>
      <c r="I60" t="str">
        <f>INDEX(Level[Level],MATCH(PIs[[#This Row],[L]],Level[GUID],0),1)</f>
        <v>Major Must</v>
      </c>
      <c r="N60" t="s">
        <v>1231</v>
      </c>
      <c r="O60" t="str">
        <f>INDEX(allsections[[S]:[Order]],MATCH(PIs[[#This Row],[SGUID]],allsections[SGUID],0),1)</f>
        <v>QMS 05 Internal Audits</v>
      </c>
      <c r="P60" t="str">
        <f>INDEX(allsections[[S]:[Order]],MATCH(PIs[[#This Row],[SGUID]],allsections[SGUID],0),2)</f>
        <v>-</v>
      </c>
      <c r="Q60">
        <f>INDEX(allsections[[S]:[Order]],MATCH(PIs[[#This Row],[SGUID]],allsections[SGUID],0),3)</f>
        <v>5</v>
      </c>
      <c r="R60" t="s">
        <v>1232</v>
      </c>
      <c r="S60" t="str">
        <f>INDEX(allsections[[S]:[Order]],MATCH(PIs[[#This Row],[SSGUID]],allsections[SGUID],0),1)</f>
        <v>QMS 05.03 Non-compliances, corrective actions, and sanctions</v>
      </c>
      <c r="T60" t="str">
        <f>INDEX(allsections[[S]:[Order]],MATCH(PIs[[#This Row],[SSGUID]],allsections[SGUID],0),2)</f>
        <v>-</v>
      </c>
      <c r="U60" t="e">
        <f>INDEX(S2PQ_relational[],MATCH(PIs[[#This Row],[GUID]],S2PQ_relational[PIGUID],0),2)</f>
        <v>#N/A</v>
      </c>
      <c r="V60" t="b">
        <v>0</v>
      </c>
    </row>
    <row r="61" spans="1:22">
      <c r="A61" t="s">
        <v>1242</v>
      </c>
      <c r="C61" t="s">
        <v>321</v>
      </c>
      <c r="D61" t="s">
        <v>1243</v>
      </c>
      <c r="E61" t="s">
        <v>1244</v>
      </c>
      <c r="F61" t="s">
        <v>1043</v>
      </c>
      <c r="G61" t="s">
        <v>155</v>
      </c>
      <c r="H61" t="s">
        <v>1044</v>
      </c>
      <c r="I61" t="str">
        <f>INDEX(Level[Level],MATCH(PIs[[#This Row],[L]],Level[GUID],0),1)</f>
        <v>Major Must</v>
      </c>
      <c r="N61" t="s">
        <v>1231</v>
      </c>
      <c r="O61" t="str">
        <f>INDEX(allsections[[S]:[Order]],MATCH(PIs[[#This Row],[SGUID]],allsections[SGUID],0),1)</f>
        <v>QMS 05 Internal Audits</v>
      </c>
      <c r="P61" t="str">
        <f>INDEX(allsections[[S]:[Order]],MATCH(PIs[[#This Row],[SGUID]],allsections[SGUID],0),2)</f>
        <v>-</v>
      </c>
      <c r="Q61">
        <f>INDEX(allsections[[S]:[Order]],MATCH(PIs[[#This Row],[SGUID]],allsections[SGUID],0),3)</f>
        <v>5</v>
      </c>
      <c r="R61" t="s">
        <v>1232</v>
      </c>
      <c r="S61" t="str">
        <f>INDEX(allsections[[S]:[Order]],MATCH(PIs[[#This Row],[SSGUID]],allsections[SGUID],0),1)</f>
        <v>QMS 05.03 Non-compliances, corrective actions, and sanctions</v>
      </c>
      <c r="T61" t="str">
        <f>INDEX(allsections[[S]:[Order]],MATCH(PIs[[#This Row],[SSGUID]],allsections[SGUID],0),2)</f>
        <v>-</v>
      </c>
      <c r="U61" t="e">
        <f>INDEX(S2PQ_relational[],MATCH(PIs[[#This Row],[GUID]],S2PQ_relational[PIGUID],0),2)</f>
        <v>#N/A</v>
      </c>
      <c r="V61" t="b">
        <v>0</v>
      </c>
    </row>
    <row r="62" spans="1:22">
      <c r="A62" t="s">
        <v>1245</v>
      </c>
      <c r="C62" t="s">
        <v>319</v>
      </c>
      <c r="D62" t="s">
        <v>1246</v>
      </c>
      <c r="E62" t="s">
        <v>1247</v>
      </c>
      <c r="F62" t="s">
        <v>1043</v>
      </c>
      <c r="G62" t="s">
        <v>155</v>
      </c>
      <c r="H62" t="s">
        <v>1044</v>
      </c>
      <c r="I62" t="str">
        <f>INDEX(Level[Level],MATCH(PIs[[#This Row],[L]],Level[GUID],0),1)</f>
        <v>Major Must</v>
      </c>
      <c r="N62" t="s">
        <v>1231</v>
      </c>
      <c r="O62" t="str">
        <f>INDEX(allsections[[S]:[Order]],MATCH(PIs[[#This Row],[SGUID]],allsections[SGUID],0),1)</f>
        <v>QMS 05 Internal Audits</v>
      </c>
      <c r="P62" t="str">
        <f>INDEX(allsections[[S]:[Order]],MATCH(PIs[[#This Row],[SGUID]],allsections[SGUID],0),2)</f>
        <v>-</v>
      </c>
      <c r="Q62">
        <f>INDEX(allsections[[S]:[Order]],MATCH(PIs[[#This Row],[SGUID]],allsections[SGUID],0),3)</f>
        <v>5</v>
      </c>
      <c r="R62" t="s">
        <v>1232</v>
      </c>
      <c r="S62" t="str">
        <f>INDEX(allsections[[S]:[Order]],MATCH(PIs[[#This Row],[SSGUID]],allsections[SGUID],0),1)</f>
        <v>QMS 05.03 Non-compliances, corrective actions, and sanctions</v>
      </c>
      <c r="T62" t="str">
        <f>INDEX(allsections[[S]:[Order]],MATCH(PIs[[#This Row],[SSGUID]],allsections[SGUID],0),2)</f>
        <v>-</v>
      </c>
      <c r="U62" t="e">
        <f>INDEX(S2PQ_relational[],MATCH(PIs[[#This Row],[GUID]],S2PQ_relational[PIGUID],0),2)</f>
        <v>#N/A</v>
      </c>
      <c r="V62" t="b">
        <v>0</v>
      </c>
    </row>
    <row r="63" spans="1:22">
      <c r="A63" t="s">
        <v>1248</v>
      </c>
      <c r="C63" t="s">
        <v>317</v>
      </c>
      <c r="D63" t="s">
        <v>1249</v>
      </c>
      <c r="E63" t="s">
        <v>1250</v>
      </c>
      <c r="F63" t="s">
        <v>1043</v>
      </c>
      <c r="G63" t="s">
        <v>155</v>
      </c>
      <c r="H63" t="s">
        <v>1044</v>
      </c>
      <c r="I63" t="str">
        <f>INDEX(Level[Level],MATCH(PIs[[#This Row],[L]],Level[GUID],0),1)</f>
        <v>Major Must</v>
      </c>
      <c r="N63" t="s">
        <v>1231</v>
      </c>
      <c r="O63" t="str">
        <f>INDEX(allsections[[S]:[Order]],MATCH(PIs[[#This Row],[SGUID]],allsections[SGUID],0),1)</f>
        <v>QMS 05 Internal Audits</v>
      </c>
      <c r="P63" t="str">
        <f>INDEX(allsections[[S]:[Order]],MATCH(PIs[[#This Row],[SGUID]],allsections[SGUID],0),2)</f>
        <v>-</v>
      </c>
      <c r="Q63">
        <f>INDEX(allsections[[S]:[Order]],MATCH(PIs[[#This Row],[SGUID]],allsections[SGUID],0),3)</f>
        <v>5</v>
      </c>
      <c r="R63" t="s">
        <v>1232</v>
      </c>
      <c r="S63" t="str">
        <f>INDEX(allsections[[S]:[Order]],MATCH(PIs[[#This Row],[SSGUID]],allsections[SGUID],0),1)</f>
        <v>QMS 05.03 Non-compliances, corrective actions, and sanctions</v>
      </c>
      <c r="T63" t="str">
        <f>INDEX(allsections[[S]:[Order]],MATCH(PIs[[#This Row],[SSGUID]],allsections[SGUID],0),2)</f>
        <v>-</v>
      </c>
      <c r="U63" t="e">
        <f>INDEX(S2PQ_relational[],MATCH(PIs[[#This Row],[GUID]],S2PQ_relational[PIGUID],0),2)</f>
        <v>#N/A</v>
      </c>
      <c r="V63" t="b">
        <v>0</v>
      </c>
    </row>
    <row r="64" spans="1:22">
      <c r="A64" t="s">
        <v>1251</v>
      </c>
      <c r="C64" t="s">
        <v>315</v>
      </c>
      <c r="D64" t="s">
        <v>1252</v>
      </c>
      <c r="E64" t="s">
        <v>1253</v>
      </c>
      <c r="F64" t="s">
        <v>1043</v>
      </c>
      <c r="G64" t="s">
        <v>155</v>
      </c>
      <c r="H64" t="s">
        <v>1044</v>
      </c>
      <c r="I64" t="str">
        <f>INDEX(Level[Level],MATCH(PIs[[#This Row],[L]],Level[GUID],0),1)</f>
        <v>Major Must</v>
      </c>
      <c r="N64" t="s">
        <v>1231</v>
      </c>
      <c r="O64" t="str">
        <f>INDEX(allsections[[S]:[Order]],MATCH(PIs[[#This Row],[SGUID]],allsections[SGUID],0),1)</f>
        <v>QMS 05 Internal Audits</v>
      </c>
      <c r="P64" t="str">
        <f>INDEX(allsections[[S]:[Order]],MATCH(PIs[[#This Row],[SGUID]],allsections[SGUID],0),2)</f>
        <v>-</v>
      </c>
      <c r="Q64">
        <f>INDEX(allsections[[S]:[Order]],MATCH(PIs[[#This Row],[SGUID]],allsections[SGUID],0),3)</f>
        <v>5</v>
      </c>
      <c r="R64" t="s">
        <v>1232</v>
      </c>
      <c r="S64" t="str">
        <f>INDEX(allsections[[S]:[Order]],MATCH(PIs[[#This Row],[SSGUID]],allsections[SGUID],0),1)</f>
        <v>QMS 05.03 Non-compliances, corrective actions, and sanctions</v>
      </c>
      <c r="T64" t="str">
        <f>INDEX(allsections[[S]:[Order]],MATCH(PIs[[#This Row],[SSGUID]],allsections[SGUID],0),2)</f>
        <v>-</v>
      </c>
      <c r="U64" t="e">
        <f>INDEX(S2PQ_relational[],MATCH(PIs[[#This Row],[GUID]],S2PQ_relational[PIGUID],0),2)</f>
        <v>#N/A</v>
      </c>
      <c r="V64" t="b">
        <v>0</v>
      </c>
    </row>
    <row r="65" spans="1:22">
      <c r="A65" t="s">
        <v>1254</v>
      </c>
      <c r="C65" t="s">
        <v>313</v>
      </c>
      <c r="D65" t="s">
        <v>1255</v>
      </c>
      <c r="E65" t="s">
        <v>1256</v>
      </c>
      <c r="F65" t="s">
        <v>1043</v>
      </c>
      <c r="G65" t="s">
        <v>155</v>
      </c>
      <c r="H65" t="s">
        <v>1044</v>
      </c>
      <c r="I65" t="str">
        <f>INDEX(Level[Level],MATCH(PIs[[#This Row],[L]],Level[GUID],0),1)</f>
        <v>Major Must</v>
      </c>
      <c r="N65" t="s">
        <v>1231</v>
      </c>
      <c r="O65" t="str">
        <f>INDEX(allsections[[S]:[Order]],MATCH(PIs[[#This Row],[SGUID]],allsections[SGUID],0),1)</f>
        <v>QMS 05 Internal Audits</v>
      </c>
      <c r="P65" t="str">
        <f>INDEX(allsections[[S]:[Order]],MATCH(PIs[[#This Row],[SGUID]],allsections[SGUID],0),2)</f>
        <v>-</v>
      </c>
      <c r="Q65">
        <f>INDEX(allsections[[S]:[Order]],MATCH(PIs[[#This Row],[SGUID]],allsections[SGUID],0),3)</f>
        <v>5</v>
      </c>
      <c r="R65" t="s">
        <v>1232</v>
      </c>
      <c r="S65" t="str">
        <f>INDEX(allsections[[S]:[Order]],MATCH(PIs[[#This Row],[SSGUID]],allsections[SGUID],0),1)</f>
        <v>QMS 05.03 Non-compliances, corrective actions, and sanctions</v>
      </c>
      <c r="T65" t="str">
        <f>INDEX(allsections[[S]:[Order]],MATCH(PIs[[#This Row],[SSGUID]],allsections[SGUID],0),2)</f>
        <v>-</v>
      </c>
      <c r="U65" t="e">
        <f>INDEX(S2PQ_relational[],MATCH(PIs[[#This Row],[GUID]],S2PQ_relational[PIGUID],0),2)</f>
        <v>#N/A</v>
      </c>
      <c r="V65" t="b">
        <v>0</v>
      </c>
    </row>
    <row r="66" spans="1:22">
      <c r="A66" t="s">
        <v>1257</v>
      </c>
      <c r="C66" t="s">
        <v>310</v>
      </c>
      <c r="D66" t="s">
        <v>1258</v>
      </c>
      <c r="E66" t="s">
        <v>1259</v>
      </c>
      <c r="F66" t="s">
        <v>1043</v>
      </c>
      <c r="G66" t="s">
        <v>155</v>
      </c>
      <c r="H66" t="s">
        <v>1044</v>
      </c>
      <c r="I66" t="str">
        <f>INDEX(Level[Level],MATCH(PIs[[#This Row],[L]],Level[GUID],0),1)</f>
        <v>Major Must</v>
      </c>
      <c r="N66" t="s">
        <v>1231</v>
      </c>
      <c r="O66" t="str">
        <f>INDEX(allsections[[S]:[Order]],MATCH(PIs[[#This Row],[SGUID]],allsections[SGUID],0),1)</f>
        <v>QMS 05 Internal Audits</v>
      </c>
      <c r="P66" t="str">
        <f>INDEX(allsections[[S]:[Order]],MATCH(PIs[[#This Row],[SGUID]],allsections[SGUID],0),2)</f>
        <v>-</v>
      </c>
      <c r="Q66">
        <f>INDEX(allsections[[S]:[Order]],MATCH(PIs[[#This Row],[SGUID]],allsections[SGUID],0),3)</f>
        <v>5</v>
      </c>
      <c r="R66" t="s">
        <v>1260</v>
      </c>
      <c r="S66" t="str">
        <f>INDEX(allsections[[S]:[Order]],MATCH(PIs[[#This Row],[SSGUID]],allsections[SGUID],0),1)</f>
        <v>QMS 05.02 Internal audits of members/sites</v>
      </c>
      <c r="T66" t="str">
        <f>INDEX(allsections[[S]:[Order]],MATCH(PIs[[#This Row],[SSGUID]],allsections[SGUID],0),2)</f>
        <v>-</v>
      </c>
      <c r="U66" t="e">
        <f>INDEX(S2PQ_relational[],MATCH(PIs[[#This Row],[GUID]],S2PQ_relational[PIGUID],0),2)</f>
        <v>#N/A</v>
      </c>
      <c r="V66" t="b">
        <v>0</v>
      </c>
    </row>
    <row r="67" spans="1:22">
      <c r="A67" t="s">
        <v>1261</v>
      </c>
      <c r="C67" t="s">
        <v>308</v>
      </c>
      <c r="D67" t="s">
        <v>1262</v>
      </c>
      <c r="E67" t="s">
        <v>1263</v>
      </c>
      <c r="F67" t="s">
        <v>1043</v>
      </c>
      <c r="G67" t="s">
        <v>155</v>
      </c>
      <c r="H67" t="s">
        <v>1044</v>
      </c>
      <c r="I67" t="str">
        <f>INDEX(Level[Level],MATCH(PIs[[#This Row],[L]],Level[GUID],0),1)</f>
        <v>Major Must</v>
      </c>
      <c r="N67" t="s">
        <v>1231</v>
      </c>
      <c r="O67" t="str">
        <f>INDEX(allsections[[S]:[Order]],MATCH(PIs[[#This Row],[SGUID]],allsections[SGUID],0),1)</f>
        <v>QMS 05 Internal Audits</v>
      </c>
      <c r="P67" t="str">
        <f>INDEX(allsections[[S]:[Order]],MATCH(PIs[[#This Row],[SGUID]],allsections[SGUID],0),2)</f>
        <v>-</v>
      </c>
      <c r="Q67">
        <f>INDEX(allsections[[S]:[Order]],MATCH(PIs[[#This Row],[SGUID]],allsections[SGUID],0),3)</f>
        <v>5</v>
      </c>
      <c r="R67" t="s">
        <v>1260</v>
      </c>
      <c r="S67" t="str">
        <f>INDEX(allsections[[S]:[Order]],MATCH(PIs[[#This Row],[SSGUID]],allsections[SGUID],0),1)</f>
        <v>QMS 05.02 Internal audits of members/sites</v>
      </c>
      <c r="T67" t="str">
        <f>INDEX(allsections[[S]:[Order]],MATCH(PIs[[#This Row],[SSGUID]],allsections[SGUID],0),2)</f>
        <v>-</v>
      </c>
      <c r="U67" t="e">
        <f>INDEX(S2PQ_relational[],MATCH(PIs[[#This Row],[GUID]],S2PQ_relational[PIGUID],0),2)</f>
        <v>#N/A</v>
      </c>
      <c r="V67" t="b">
        <v>0</v>
      </c>
    </row>
    <row r="68" spans="1:22">
      <c r="A68" t="s">
        <v>1264</v>
      </c>
      <c r="C68" t="s">
        <v>306</v>
      </c>
      <c r="D68" t="s">
        <v>1265</v>
      </c>
      <c r="E68" t="s">
        <v>1266</v>
      </c>
      <c r="F68" t="s">
        <v>1043</v>
      </c>
      <c r="G68" t="s">
        <v>155</v>
      </c>
      <c r="H68" t="s">
        <v>1044</v>
      </c>
      <c r="I68" t="str">
        <f>INDEX(Level[Level],MATCH(PIs[[#This Row],[L]],Level[GUID],0),1)</f>
        <v>Major Must</v>
      </c>
      <c r="N68" t="s">
        <v>1231</v>
      </c>
      <c r="O68" t="str">
        <f>INDEX(allsections[[S]:[Order]],MATCH(PIs[[#This Row],[SGUID]],allsections[SGUID],0),1)</f>
        <v>QMS 05 Internal Audits</v>
      </c>
      <c r="P68" t="str">
        <f>INDEX(allsections[[S]:[Order]],MATCH(PIs[[#This Row],[SGUID]],allsections[SGUID],0),2)</f>
        <v>-</v>
      </c>
      <c r="Q68">
        <f>INDEX(allsections[[S]:[Order]],MATCH(PIs[[#This Row],[SGUID]],allsections[SGUID],0),3)</f>
        <v>5</v>
      </c>
      <c r="R68" t="s">
        <v>1260</v>
      </c>
      <c r="S68" t="str">
        <f>INDEX(allsections[[S]:[Order]],MATCH(PIs[[#This Row],[SSGUID]],allsections[SGUID],0),1)</f>
        <v>QMS 05.02 Internal audits of members/sites</v>
      </c>
      <c r="T68" t="str">
        <f>INDEX(allsections[[S]:[Order]],MATCH(PIs[[#This Row],[SSGUID]],allsections[SGUID],0),2)</f>
        <v>-</v>
      </c>
      <c r="U68" t="e">
        <f>INDEX(S2PQ_relational[],MATCH(PIs[[#This Row],[GUID]],S2PQ_relational[PIGUID],0),2)</f>
        <v>#N/A</v>
      </c>
      <c r="V68" t="b">
        <v>0</v>
      </c>
    </row>
    <row r="69" spans="1:22" ht="409.5">
      <c r="A69" t="s">
        <v>1267</v>
      </c>
      <c r="C69" t="s">
        <v>304</v>
      </c>
      <c r="D69" t="s">
        <v>1268</v>
      </c>
      <c r="E69" s="17" t="s">
        <v>1269</v>
      </c>
      <c r="F69" t="s">
        <v>1043</v>
      </c>
      <c r="G69" t="s">
        <v>155</v>
      </c>
      <c r="H69" t="s">
        <v>1044</v>
      </c>
      <c r="I69" t="str">
        <f>INDEX(Level[Level],MATCH(PIs[[#This Row],[L]],Level[GUID],0),1)</f>
        <v>Major Must</v>
      </c>
      <c r="N69" t="s">
        <v>1231</v>
      </c>
      <c r="O69" t="str">
        <f>INDEX(allsections[[S]:[Order]],MATCH(PIs[[#This Row],[SGUID]],allsections[SGUID],0),1)</f>
        <v>QMS 05 Internal Audits</v>
      </c>
      <c r="P69" t="str">
        <f>INDEX(allsections[[S]:[Order]],MATCH(PIs[[#This Row],[SGUID]],allsections[SGUID],0),2)</f>
        <v>-</v>
      </c>
      <c r="Q69">
        <f>INDEX(allsections[[S]:[Order]],MATCH(PIs[[#This Row],[SGUID]],allsections[SGUID],0),3)</f>
        <v>5</v>
      </c>
      <c r="R69" t="s">
        <v>1260</v>
      </c>
      <c r="S69" t="str">
        <f>INDEX(allsections[[S]:[Order]],MATCH(PIs[[#This Row],[SSGUID]],allsections[SGUID],0),1)</f>
        <v>QMS 05.02 Internal audits of members/sites</v>
      </c>
      <c r="T69" t="str">
        <f>INDEX(allsections[[S]:[Order]],MATCH(PIs[[#This Row],[SSGUID]],allsections[SGUID],0),2)</f>
        <v>-</v>
      </c>
      <c r="U69" t="e">
        <f>INDEX(S2PQ_relational[],MATCH(PIs[[#This Row],[GUID]],S2PQ_relational[PIGUID],0),2)</f>
        <v>#N/A</v>
      </c>
      <c r="V69" t="b">
        <v>0</v>
      </c>
    </row>
    <row r="70" spans="1:22">
      <c r="A70" t="s">
        <v>1270</v>
      </c>
      <c r="C70" t="s">
        <v>302</v>
      </c>
      <c r="D70" t="s">
        <v>1271</v>
      </c>
      <c r="E70" t="s">
        <v>1272</v>
      </c>
      <c r="F70" t="s">
        <v>1043</v>
      </c>
      <c r="G70" t="s">
        <v>155</v>
      </c>
      <c r="H70" t="s">
        <v>1044</v>
      </c>
      <c r="I70" t="str">
        <f>INDEX(Level[Level],MATCH(PIs[[#This Row],[L]],Level[GUID],0),1)</f>
        <v>Major Must</v>
      </c>
      <c r="N70" t="s">
        <v>1231</v>
      </c>
      <c r="O70" t="str">
        <f>INDEX(allsections[[S]:[Order]],MATCH(PIs[[#This Row],[SGUID]],allsections[SGUID],0),1)</f>
        <v>QMS 05 Internal Audits</v>
      </c>
      <c r="P70" t="str">
        <f>INDEX(allsections[[S]:[Order]],MATCH(PIs[[#This Row],[SGUID]],allsections[SGUID],0),2)</f>
        <v>-</v>
      </c>
      <c r="Q70">
        <f>INDEX(allsections[[S]:[Order]],MATCH(PIs[[#This Row],[SGUID]],allsections[SGUID],0),3)</f>
        <v>5</v>
      </c>
      <c r="R70" t="s">
        <v>1260</v>
      </c>
      <c r="S70" t="str">
        <f>INDEX(allsections[[S]:[Order]],MATCH(PIs[[#This Row],[SSGUID]],allsections[SGUID],0),1)</f>
        <v>QMS 05.02 Internal audits of members/sites</v>
      </c>
      <c r="T70" t="str">
        <f>INDEX(allsections[[S]:[Order]],MATCH(PIs[[#This Row],[SSGUID]],allsections[SGUID],0),2)</f>
        <v>-</v>
      </c>
      <c r="U70" t="e">
        <f>INDEX(S2PQ_relational[],MATCH(PIs[[#This Row],[GUID]],S2PQ_relational[PIGUID],0),2)</f>
        <v>#N/A</v>
      </c>
      <c r="V70" t="b">
        <v>0</v>
      </c>
    </row>
    <row r="71" spans="1:22">
      <c r="A71" t="s">
        <v>1273</v>
      </c>
      <c r="C71" t="s">
        <v>300</v>
      </c>
      <c r="D71" t="s">
        <v>1274</v>
      </c>
      <c r="E71" t="s">
        <v>1275</v>
      </c>
      <c r="F71" t="s">
        <v>1043</v>
      </c>
      <c r="G71" t="s">
        <v>155</v>
      </c>
      <c r="H71" t="s">
        <v>1044</v>
      </c>
      <c r="I71" t="str">
        <f>INDEX(Level[Level],MATCH(PIs[[#This Row],[L]],Level[GUID],0),1)</f>
        <v>Major Must</v>
      </c>
      <c r="N71" t="s">
        <v>1231</v>
      </c>
      <c r="O71" t="str">
        <f>INDEX(allsections[[S]:[Order]],MATCH(PIs[[#This Row],[SGUID]],allsections[SGUID],0),1)</f>
        <v>QMS 05 Internal Audits</v>
      </c>
      <c r="P71" t="str">
        <f>INDEX(allsections[[S]:[Order]],MATCH(PIs[[#This Row],[SGUID]],allsections[SGUID],0),2)</f>
        <v>-</v>
      </c>
      <c r="Q71">
        <f>INDEX(allsections[[S]:[Order]],MATCH(PIs[[#This Row],[SGUID]],allsections[SGUID],0),3)</f>
        <v>5</v>
      </c>
      <c r="R71" t="s">
        <v>1260</v>
      </c>
      <c r="S71" t="str">
        <f>INDEX(allsections[[S]:[Order]],MATCH(PIs[[#This Row],[SSGUID]],allsections[SGUID],0),1)</f>
        <v>QMS 05.02 Internal audits of members/sites</v>
      </c>
      <c r="T71" t="str">
        <f>INDEX(allsections[[S]:[Order]],MATCH(PIs[[#This Row],[SSGUID]],allsections[SGUID],0),2)</f>
        <v>-</v>
      </c>
      <c r="U71" t="e">
        <f>INDEX(S2PQ_relational[],MATCH(PIs[[#This Row],[GUID]],S2PQ_relational[PIGUID],0),2)</f>
        <v>#N/A</v>
      </c>
      <c r="V71" t="b">
        <v>0</v>
      </c>
    </row>
    <row r="72" spans="1:22">
      <c r="A72" t="s">
        <v>1276</v>
      </c>
      <c r="C72" t="s">
        <v>298</v>
      </c>
      <c r="D72" t="s">
        <v>1277</v>
      </c>
      <c r="E72" t="s">
        <v>1278</v>
      </c>
      <c r="F72" t="s">
        <v>1043</v>
      </c>
      <c r="G72" t="s">
        <v>155</v>
      </c>
      <c r="H72" t="s">
        <v>1044</v>
      </c>
      <c r="I72" t="str">
        <f>INDEX(Level[Level],MATCH(PIs[[#This Row],[L]],Level[GUID],0),1)</f>
        <v>Major Must</v>
      </c>
      <c r="N72" t="s">
        <v>1231</v>
      </c>
      <c r="O72" t="str">
        <f>INDEX(allsections[[S]:[Order]],MATCH(PIs[[#This Row],[SGUID]],allsections[SGUID],0),1)</f>
        <v>QMS 05 Internal Audits</v>
      </c>
      <c r="P72" t="str">
        <f>INDEX(allsections[[S]:[Order]],MATCH(PIs[[#This Row],[SGUID]],allsections[SGUID],0),2)</f>
        <v>-</v>
      </c>
      <c r="Q72">
        <f>INDEX(allsections[[S]:[Order]],MATCH(PIs[[#This Row],[SGUID]],allsections[SGUID],0),3)</f>
        <v>5</v>
      </c>
      <c r="R72" t="s">
        <v>1260</v>
      </c>
      <c r="S72" t="str">
        <f>INDEX(allsections[[S]:[Order]],MATCH(PIs[[#This Row],[SSGUID]],allsections[SGUID],0),1)</f>
        <v>QMS 05.02 Internal audits of members/sites</v>
      </c>
      <c r="T72" t="str">
        <f>INDEX(allsections[[S]:[Order]],MATCH(PIs[[#This Row],[SSGUID]],allsections[SGUID],0),2)</f>
        <v>-</v>
      </c>
      <c r="U72" t="e">
        <f>INDEX(S2PQ_relational[],MATCH(PIs[[#This Row],[GUID]],S2PQ_relational[PIGUID],0),2)</f>
        <v>#N/A</v>
      </c>
      <c r="V72" t="b">
        <v>0</v>
      </c>
    </row>
    <row r="73" spans="1:22">
      <c r="A73" t="s">
        <v>1279</v>
      </c>
      <c r="C73" t="s">
        <v>296</v>
      </c>
      <c r="D73" t="s">
        <v>1280</v>
      </c>
      <c r="E73" t="s">
        <v>1281</v>
      </c>
      <c r="F73" t="s">
        <v>1043</v>
      </c>
      <c r="G73" t="s">
        <v>155</v>
      </c>
      <c r="H73" t="s">
        <v>1044</v>
      </c>
      <c r="I73" t="str">
        <f>INDEX(Level[Level],MATCH(PIs[[#This Row],[L]],Level[GUID],0),1)</f>
        <v>Major Must</v>
      </c>
      <c r="N73" t="s">
        <v>1231</v>
      </c>
      <c r="O73" t="str">
        <f>INDEX(allsections[[S]:[Order]],MATCH(PIs[[#This Row],[SGUID]],allsections[SGUID],0),1)</f>
        <v>QMS 05 Internal Audits</v>
      </c>
      <c r="P73" t="str">
        <f>INDEX(allsections[[S]:[Order]],MATCH(PIs[[#This Row],[SGUID]],allsections[SGUID],0),2)</f>
        <v>-</v>
      </c>
      <c r="Q73">
        <f>INDEX(allsections[[S]:[Order]],MATCH(PIs[[#This Row],[SGUID]],allsections[SGUID],0),3)</f>
        <v>5</v>
      </c>
      <c r="R73" t="s">
        <v>1260</v>
      </c>
      <c r="S73" t="str">
        <f>INDEX(allsections[[S]:[Order]],MATCH(PIs[[#This Row],[SSGUID]],allsections[SGUID],0),1)</f>
        <v>QMS 05.02 Internal audits of members/sites</v>
      </c>
      <c r="T73" t="str">
        <f>INDEX(allsections[[S]:[Order]],MATCH(PIs[[#This Row],[SSGUID]],allsections[SGUID],0),2)</f>
        <v>-</v>
      </c>
      <c r="U73" t="e">
        <f>INDEX(S2PQ_relational[],MATCH(PIs[[#This Row],[GUID]],S2PQ_relational[PIGUID],0),2)</f>
        <v>#N/A</v>
      </c>
      <c r="V73" t="b">
        <v>0</v>
      </c>
    </row>
    <row r="74" spans="1:22">
      <c r="A74" t="s">
        <v>1282</v>
      </c>
      <c r="C74" t="s">
        <v>294</v>
      </c>
      <c r="D74" t="s">
        <v>1283</v>
      </c>
      <c r="E74" t="s">
        <v>1284</v>
      </c>
      <c r="F74" t="s">
        <v>1043</v>
      </c>
      <c r="G74" t="s">
        <v>155</v>
      </c>
      <c r="H74" t="s">
        <v>1044</v>
      </c>
      <c r="I74" t="str">
        <f>INDEX(Level[Level],MATCH(PIs[[#This Row],[L]],Level[GUID],0),1)</f>
        <v>Major Must</v>
      </c>
      <c r="N74" t="s">
        <v>1231</v>
      </c>
      <c r="O74" t="str">
        <f>INDEX(allsections[[S]:[Order]],MATCH(PIs[[#This Row],[SGUID]],allsections[SGUID],0),1)</f>
        <v>QMS 05 Internal Audits</v>
      </c>
      <c r="P74" t="str">
        <f>INDEX(allsections[[S]:[Order]],MATCH(PIs[[#This Row],[SGUID]],allsections[SGUID],0),2)</f>
        <v>-</v>
      </c>
      <c r="Q74">
        <f>INDEX(allsections[[S]:[Order]],MATCH(PIs[[#This Row],[SGUID]],allsections[SGUID],0),3)</f>
        <v>5</v>
      </c>
      <c r="R74" t="s">
        <v>1260</v>
      </c>
      <c r="S74" t="str">
        <f>INDEX(allsections[[S]:[Order]],MATCH(PIs[[#This Row],[SSGUID]],allsections[SGUID],0),1)</f>
        <v>QMS 05.02 Internal audits of members/sites</v>
      </c>
      <c r="T74" t="str">
        <f>INDEX(allsections[[S]:[Order]],MATCH(PIs[[#This Row],[SSGUID]],allsections[SGUID],0),2)</f>
        <v>-</v>
      </c>
      <c r="U74" t="e">
        <f>INDEX(S2PQ_relational[],MATCH(PIs[[#This Row],[GUID]],S2PQ_relational[PIGUID],0),2)</f>
        <v>#N/A</v>
      </c>
      <c r="V74" t="b">
        <v>0</v>
      </c>
    </row>
    <row r="75" spans="1:22" ht="409.5">
      <c r="A75" t="s">
        <v>1285</v>
      </c>
      <c r="C75" t="s">
        <v>292</v>
      </c>
      <c r="D75" t="s">
        <v>1286</v>
      </c>
      <c r="E75" s="17" t="s">
        <v>1287</v>
      </c>
      <c r="F75" t="s">
        <v>1043</v>
      </c>
      <c r="G75" t="s">
        <v>155</v>
      </c>
      <c r="H75" t="s">
        <v>1044</v>
      </c>
      <c r="I75" t="str">
        <f>INDEX(Level[Level],MATCH(PIs[[#This Row],[L]],Level[GUID],0),1)</f>
        <v>Major Must</v>
      </c>
      <c r="N75" t="s">
        <v>1231</v>
      </c>
      <c r="O75" t="str">
        <f>INDEX(allsections[[S]:[Order]],MATCH(PIs[[#This Row],[SGUID]],allsections[SGUID],0),1)</f>
        <v>QMS 05 Internal Audits</v>
      </c>
      <c r="P75" t="str">
        <f>INDEX(allsections[[S]:[Order]],MATCH(PIs[[#This Row],[SGUID]],allsections[SGUID],0),2)</f>
        <v>-</v>
      </c>
      <c r="Q75">
        <f>INDEX(allsections[[S]:[Order]],MATCH(PIs[[#This Row],[SGUID]],allsections[SGUID],0),3)</f>
        <v>5</v>
      </c>
      <c r="R75" t="s">
        <v>1260</v>
      </c>
      <c r="S75" t="str">
        <f>INDEX(allsections[[S]:[Order]],MATCH(PIs[[#This Row],[SSGUID]],allsections[SGUID],0),1)</f>
        <v>QMS 05.02 Internal audits of members/sites</v>
      </c>
      <c r="T75" t="str">
        <f>INDEX(allsections[[S]:[Order]],MATCH(PIs[[#This Row],[SSGUID]],allsections[SGUID],0),2)</f>
        <v>-</v>
      </c>
      <c r="U75" t="e">
        <f>INDEX(S2PQ_relational[],MATCH(PIs[[#This Row],[GUID]],S2PQ_relational[PIGUID],0),2)</f>
        <v>#N/A</v>
      </c>
      <c r="V75" t="b">
        <v>0</v>
      </c>
    </row>
    <row r="76" spans="1:22">
      <c r="A76" t="s">
        <v>1288</v>
      </c>
      <c r="C76" t="s">
        <v>289</v>
      </c>
      <c r="D76" t="s">
        <v>1289</v>
      </c>
      <c r="E76" t="s">
        <v>1290</v>
      </c>
      <c r="F76" t="s">
        <v>1043</v>
      </c>
      <c r="G76" t="s">
        <v>155</v>
      </c>
      <c r="H76" t="s">
        <v>1044</v>
      </c>
      <c r="I76" t="str">
        <f>INDEX(Level[Level],MATCH(PIs[[#This Row],[L]],Level[GUID],0),1)</f>
        <v>Major Must</v>
      </c>
      <c r="N76" t="s">
        <v>1231</v>
      </c>
      <c r="O76" t="str">
        <f>INDEX(allsections[[S]:[Order]],MATCH(PIs[[#This Row],[SGUID]],allsections[SGUID],0),1)</f>
        <v>QMS 05 Internal Audits</v>
      </c>
      <c r="P76" t="str">
        <f>INDEX(allsections[[S]:[Order]],MATCH(PIs[[#This Row],[SGUID]],allsections[SGUID],0),2)</f>
        <v>-</v>
      </c>
      <c r="Q76">
        <f>INDEX(allsections[[S]:[Order]],MATCH(PIs[[#This Row],[SGUID]],allsections[SGUID],0),3)</f>
        <v>5</v>
      </c>
      <c r="R76" t="s">
        <v>1291</v>
      </c>
      <c r="S76" t="str">
        <f>INDEX(allsections[[S]:[Order]],MATCH(PIs[[#This Row],[SSGUID]],allsections[SGUID],0),1)</f>
        <v>QMS 05.01 Internal QMS audits</v>
      </c>
      <c r="T76" t="str">
        <f>INDEX(allsections[[S]:[Order]],MATCH(PIs[[#This Row],[SSGUID]],allsections[SGUID],0),2)</f>
        <v>-</v>
      </c>
      <c r="U76" t="e">
        <f>INDEX(S2PQ_relational[],MATCH(PIs[[#This Row],[GUID]],S2PQ_relational[PIGUID],0),2)</f>
        <v>#N/A</v>
      </c>
      <c r="V76" t="b">
        <v>0</v>
      </c>
    </row>
    <row r="77" spans="1:22">
      <c r="A77" t="s">
        <v>1292</v>
      </c>
      <c r="C77" t="s">
        <v>287</v>
      </c>
      <c r="D77" t="s">
        <v>1293</v>
      </c>
      <c r="E77" t="s">
        <v>1294</v>
      </c>
      <c r="F77" t="s">
        <v>1043</v>
      </c>
      <c r="G77" t="s">
        <v>155</v>
      </c>
      <c r="H77" t="s">
        <v>1044</v>
      </c>
      <c r="I77" t="str">
        <f>INDEX(Level[Level],MATCH(PIs[[#This Row],[L]],Level[GUID],0),1)</f>
        <v>Major Must</v>
      </c>
      <c r="N77" t="s">
        <v>1231</v>
      </c>
      <c r="O77" t="str">
        <f>INDEX(allsections[[S]:[Order]],MATCH(PIs[[#This Row],[SGUID]],allsections[SGUID],0),1)</f>
        <v>QMS 05 Internal Audits</v>
      </c>
      <c r="P77" t="str">
        <f>INDEX(allsections[[S]:[Order]],MATCH(PIs[[#This Row],[SGUID]],allsections[SGUID],0),2)</f>
        <v>-</v>
      </c>
      <c r="Q77">
        <f>INDEX(allsections[[S]:[Order]],MATCH(PIs[[#This Row],[SGUID]],allsections[SGUID],0),3)</f>
        <v>5</v>
      </c>
      <c r="R77" t="s">
        <v>1291</v>
      </c>
      <c r="S77" t="str">
        <f>INDEX(allsections[[S]:[Order]],MATCH(PIs[[#This Row],[SSGUID]],allsections[SGUID],0),1)</f>
        <v>QMS 05.01 Internal QMS audits</v>
      </c>
      <c r="T77" t="str">
        <f>INDEX(allsections[[S]:[Order]],MATCH(PIs[[#This Row],[SSGUID]],allsections[SGUID],0),2)</f>
        <v>-</v>
      </c>
      <c r="U77" t="e">
        <f>INDEX(S2PQ_relational[],MATCH(PIs[[#This Row],[GUID]],S2PQ_relational[PIGUID],0),2)</f>
        <v>#N/A</v>
      </c>
      <c r="V77" t="b">
        <v>0</v>
      </c>
    </row>
    <row r="78" spans="1:22">
      <c r="A78" t="s">
        <v>1295</v>
      </c>
      <c r="C78" t="s">
        <v>285</v>
      </c>
      <c r="D78" t="s">
        <v>1296</v>
      </c>
      <c r="E78" t="s">
        <v>1297</v>
      </c>
      <c r="F78" t="s">
        <v>1043</v>
      </c>
      <c r="G78" t="s">
        <v>155</v>
      </c>
      <c r="H78" t="s">
        <v>1044</v>
      </c>
      <c r="I78" t="str">
        <f>INDEX(Level[Level],MATCH(PIs[[#This Row],[L]],Level[GUID],0),1)</f>
        <v>Major Must</v>
      </c>
      <c r="N78" t="s">
        <v>1231</v>
      </c>
      <c r="O78" t="str">
        <f>INDEX(allsections[[S]:[Order]],MATCH(PIs[[#This Row],[SGUID]],allsections[SGUID],0),1)</f>
        <v>QMS 05 Internal Audits</v>
      </c>
      <c r="P78" t="str">
        <f>INDEX(allsections[[S]:[Order]],MATCH(PIs[[#This Row],[SGUID]],allsections[SGUID],0),2)</f>
        <v>-</v>
      </c>
      <c r="Q78">
        <f>INDEX(allsections[[S]:[Order]],MATCH(PIs[[#This Row],[SGUID]],allsections[SGUID],0),3)</f>
        <v>5</v>
      </c>
      <c r="R78" t="s">
        <v>1291</v>
      </c>
      <c r="S78" t="str">
        <f>INDEX(allsections[[S]:[Order]],MATCH(PIs[[#This Row],[SSGUID]],allsections[SGUID],0),1)</f>
        <v>QMS 05.01 Internal QMS audits</v>
      </c>
      <c r="T78" t="str">
        <f>INDEX(allsections[[S]:[Order]],MATCH(PIs[[#This Row],[SSGUID]],allsections[SGUID],0),2)</f>
        <v>-</v>
      </c>
      <c r="U78" t="e">
        <f>INDEX(S2PQ_relational[],MATCH(PIs[[#This Row],[GUID]],S2PQ_relational[PIGUID],0),2)</f>
        <v>#N/A</v>
      </c>
      <c r="V78" t="b">
        <v>0</v>
      </c>
    </row>
    <row r="79" spans="1:22">
      <c r="A79" t="s">
        <v>1298</v>
      </c>
      <c r="C79" t="s">
        <v>283</v>
      </c>
      <c r="D79" t="s">
        <v>1299</v>
      </c>
      <c r="E79" t="s">
        <v>1300</v>
      </c>
      <c r="F79" t="s">
        <v>1043</v>
      </c>
      <c r="G79" t="s">
        <v>155</v>
      </c>
      <c r="H79" t="s">
        <v>1044</v>
      </c>
      <c r="I79" t="str">
        <f>INDEX(Level[Level],MATCH(PIs[[#This Row],[L]],Level[GUID],0),1)</f>
        <v>Major Must</v>
      </c>
      <c r="N79" t="s">
        <v>1231</v>
      </c>
      <c r="O79" t="str">
        <f>INDEX(allsections[[S]:[Order]],MATCH(PIs[[#This Row],[SGUID]],allsections[SGUID],0),1)</f>
        <v>QMS 05 Internal Audits</v>
      </c>
      <c r="P79" t="str">
        <f>INDEX(allsections[[S]:[Order]],MATCH(PIs[[#This Row],[SGUID]],allsections[SGUID],0),2)</f>
        <v>-</v>
      </c>
      <c r="Q79">
        <f>INDEX(allsections[[S]:[Order]],MATCH(PIs[[#This Row],[SGUID]],allsections[SGUID],0),3)</f>
        <v>5</v>
      </c>
      <c r="R79" t="s">
        <v>1291</v>
      </c>
      <c r="S79" t="str">
        <f>INDEX(allsections[[S]:[Order]],MATCH(PIs[[#This Row],[SSGUID]],allsections[SGUID],0),1)</f>
        <v>QMS 05.01 Internal QMS audits</v>
      </c>
      <c r="T79" t="str">
        <f>INDEX(allsections[[S]:[Order]],MATCH(PIs[[#This Row],[SSGUID]],allsections[SGUID],0),2)</f>
        <v>-</v>
      </c>
      <c r="U79" t="e">
        <f>INDEX(S2PQ_relational[],MATCH(PIs[[#This Row],[GUID]],S2PQ_relational[PIGUID],0),2)</f>
        <v>#N/A</v>
      </c>
      <c r="V79" t="b">
        <v>0</v>
      </c>
    </row>
    <row r="80" spans="1:22">
      <c r="A80" t="s">
        <v>1301</v>
      </c>
      <c r="C80" t="s">
        <v>281</v>
      </c>
      <c r="D80" t="s">
        <v>1302</v>
      </c>
      <c r="E80" t="s">
        <v>1303</v>
      </c>
      <c r="F80" t="s">
        <v>1043</v>
      </c>
      <c r="G80" t="s">
        <v>155</v>
      </c>
      <c r="H80" t="s">
        <v>1044</v>
      </c>
      <c r="I80" t="str">
        <f>INDEX(Level[Level],MATCH(PIs[[#This Row],[L]],Level[GUID],0),1)</f>
        <v>Major Must</v>
      </c>
      <c r="N80" t="s">
        <v>1231</v>
      </c>
      <c r="O80" t="str">
        <f>INDEX(allsections[[S]:[Order]],MATCH(PIs[[#This Row],[SGUID]],allsections[SGUID],0),1)</f>
        <v>QMS 05 Internal Audits</v>
      </c>
      <c r="P80" t="str">
        <f>INDEX(allsections[[S]:[Order]],MATCH(PIs[[#This Row],[SGUID]],allsections[SGUID],0),2)</f>
        <v>-</v>
      </c>
      <c r="Q80">
        <f>INDEX(allsections[[S]:[Order]],MATCH(PIs[[#This Row],[SGUID]],allsections[SGUID],0),3)</f>
        <v>5</v>
      </c>
      <c r="R80" t="s">
        <v>1291</v>
      </c>
      <c r="S80" t="str">
        <f>INDEX(allsections[[S]:[Order]],MATCH(PIs[[#This Row],[SSGUID]],allsections[SGUID],0),1)</f>
        <v>QMS 05.01 Internal QMS audits</v>
      </c>
      <c r="T80" t="str">
        <f>INDEX(allsections[[S]:[Order]],MATCH(PIs[[#This Row],[SSGUID]],allsections[SGUID],0),2)</f>
        <v>-</v>
      </c>
      <c r="U80" t="e">
        <f>INDEX(S2PQ_relational[],MATCH(PIs[[#This Row],[GUID]],S2PQ_relational[PIGUID],0),2)</f>
        <v>#N/A</v>
      </c>
      <c r="V80" t="b">
        <v>0</v>
      </c>
    </row>
    <row r="81" spans="1:22">
      <c r="A81" t="s">
        <v>1304</v>
      </c>
      <c r="C81" t="s">
        <v>279</v>
      </c>
      <c r="D81" t="s">
        <v>1305</v>
      </c>
      <c r="E81" t="s">
        <v>1306</v>
      </c>
      <c r="F81" t="s">
        <v>1043</v>
      </c>
      <c r="G81" t="s">
        <v>155</v>
      </c>
      <c r="H81" t="s">
        <v>1044</v>
      </c>
      <c r="I81" t="str">
        <f>INDEX(Level[Level],MATCH(PIs[[#This Row],[L]],Level[GUID],0),1)</f>
        <v>Major Must</v>
      </c>
      <c r="N81" t="s">
        <v>1231</v>
      </c>
      <c r="O81" t="str">
        <f>INDEX(allsections[[S]:[Order]],MATCH(PIs[[#This Row],[SGUID]],allsections[SGUID],0),1)</f>
        <v>QMS 05 Internal Audits</v>
      </c>
      <c r="P81" t="str">
        <f>INDEX(allsections[[S]:[Order]],MATCH(PIs[[#This Row],[SGUID]],allsections[SGUID],0),2)</f>
        <v>-</v>
      </c>
      <c r="Q81">
        <f>INDEX(allsections[[S]:[Order]],MATCH(PIs[[#This Row],[SGUID]],allsections[SGUID],0),3)</f>
        <v>5</v>
      </c>
      <c r="R81" t="s">
        <v>1291</v>
      </c>
      <c r="S81" t="str">
        <f>INDEX(allsections[[S]:[Order]],MATCH(PIs[[#This Row],[SSGUID]],allsections[SGUID],0),1)</f>
        <v>QMS 05.01 Internal QMS audits</v>
      </c>
      <c r="T81" t="str">
        <f>INDEX(allsections[[S]:[Order]],MATCH(PIs[[#This Row],[SSGUID]],allsections[SGUID],0),2)</f>
        <v>-</v>
      </c>
      <c r="U81" t="e">
        <f>INDEX(S2PQ_relational[],MATCH(PIs[[#This Row],[GUID]],S2PQ_relational[PIGUID],0),2)</f>
        <v>#N/A</v>
      </c>
      <c r="V81" t="b">
        <v>0</v>
      </c>
    </row>
    <row r="82" spans="1:22">
      <c r="A82" t="s">
        <v>1307</v>
      </c>
      <c r="C82" t="s">
        <v>277</v>
      </c>
      <c r="D82" t="s">
        <v>1308</v>
      </c>
      <c r="E82" t="s">
        <v>1309</v>
      </c>
      <c r="F82" t="s">
        <v>1043</v>
      </c>
      <c r="G82" t="s">
        <v>155</v>
      </c>
      <c r="H82" t="s">
        <v>1044</v>
      </c>
      <c r="I82" t="str">
        <f>INDEX(Level[Level],MATCH(PIs[[#This Row],[L]],Level[GUID],0),1)</f>
        <v>Major Must</v>
      </c>
      <c r="N82" t="s">
        <v>1231</v>
      </c>
      <c r="O82" t="str">
        <f>INDEX(allsections[[S]:[Order]],MATCH(PIs[[#This Row],[SGUID]],allsections[SGUID],0),1)</f>
        <v>QMS 05 Internal Audits</v>
      </c>
      <c r="P82" t="str">
        <f>INDEX(allsections[[S]:[Order]],MATCH(PIs[[#This Row],[SGUID]],allsections[SGUID],0),2)</f>
        <v>-</v>
      </c>
      <c r="Q82">
        <f>INDEX(allsections[[S]:[Order]],MATCH(PIs[[#This Row],[SGUID]],allsections[SGUID],0),3)</f>
        <v>5</v>
      </c>
      <c r="R82" t="s">
        <v>1291</v>
      </c>
      <c r="S82" t="str">
        <f>INDEX(allsections[[S]:[Order]],MATCH(PIs[[#This Row],[SSGUID]],allsections[SGUID],0),1)</f>
        <v>QMS 05.01 Internal QMS audits</v>
      </c>
      <c r="T82" t="str">
        <f>INDEX(allsections[[S]:[Order]],MATCH(PIs[[#This Row],[SSGUID]],allsections[SGUID],0),2)</f>
        <v>-</v>
      </c>
      <c r="U82" t="e">
        <f>INDEX(S2PQ_relational[],MATCH(PIs[[#This Row],[GUID]],S2PQ_relational[PIGUID],0),2)</f>
        <v>#N/A</v>
      </c>
      <c r="V82" t="b">
        <v>0</v>
      </c>
    </row>
    <row r="83" spans="1:22">
      <c r="A83" t="s">
        <v>1310</v>
      </c>
      <c r="C83" t="s">
        <v>275</v>
      </c>
      <c r="D83" t="s">
        <v>1311</v>
      </c>
      <c r="E83" t="s">
        <v>1312</v>
      </c>
      <c r="F83" t="s">
        <v>1043</v>
      </c>
      <c r="G83" t="s">
        <v>155</v>
      </c>
      <c r="H83" t="s">
        <v>1044</v>
      </c>
      <c r="I83" t="str">
        <f>INDEX(Level[Level],MATCH(PIs[[#This Row],[L]],Level[GUID],0),1)</f>
        <v>Major Must</v>
      </c>
      <c r="N83" t="s">
        <v>1231</v>
      </c>
      <c r="O83" t="str">
        <f>INDEX(allsections[[S]:[Order]],MATCH(PIs[[#This Row],[SGUID]],allsections[SGUID],0),1)</f>
        <v>QMS 05 Internal Audits</v>
      </c>
      <c r="P83" t="str">
        <f>INDEX(allsections[[S]:[Order]],MATCH(PIs[[#This Row],[SGUID]],allsections[SGUID],0),2)</f>
        <v>-</v>
      </c>
      <c r="Q83">
        <f>INDEX(allsections[[S]:[Order]],MATCH(PIs[[#This Row],[SGUID]],allsections[SGUID],0),3)</f>
        <v>5</v>
      </c>
      <c r="R83" t="s">
        <v>1291</v>
      </c>
      <c r="S83" t="str">
        <f>INDEX(allsections[[S]:[Order]],MATCH(PIs[[#This Row],[SSGUID]],allsections[SGUID],0),1)</f>
        <v>QMS 05.01 Internal QMS audits</v>
      </c>
      <c r="T83" t="str">
        <f>INDEX(allsections[[S]:[Order]],MATCH(PIs[[#This Row],[SSGUID]],allsections[SGUID],0),2)</f>
        <v>-</v>
      </c>
      <c r="U83" t="e">
        <f>INDEX(S2PQ_relational[],MATCH(PIs[[#This Row],[GUID]],S2PQ_relational[PIGUID],0),2)</f>
        <v>#N/A</v>
      </c>
      <c r="V83" t="b">
        <v>0</v>
      </c>
    </row>
    <row r="84" spans="1:22">
      <c r="A84" t="s">
        <v>1313</v>
      </c>
      <c r="C84" t="s">
        <v>273</v>
      </c>
      <c r="D84" t="s">
        <v>1314</v>
      </c>
      <c r="E84" t="s">
        <v>1315</v>
      </c>
      <c r="F84" t="s">
        <v>1043</v>
      </c>
      <c r="G84" t="s">
        <v>155</v>
      </c>
      <c r="H84" t="s">
        <v>1044</v>
      </c>
      <c r="I84" t="str">
        <f>INDEX(Level[Level],MATCH(PIs[[#This Row],[L]],Level[GUID],0),1)</f>
        <v>Major Must</v>
      </c>
      <c r="N84" t="s">
        <v>1231</v>
      </c>
      <c r="O84" t="str">
        <f>INDEX(allsections[[S]:[Order]],MATCH(PIs[[#This Row],[SGUID]],allsections[SGUID],0),1)</f>
        <v>QMS 05 Internal Audits</v>
      </c>
      <c r="P84" t="str">
        <f>INDEX(allsections[[S]:[Order]],MATCH(PIs[[#This Row],[SGUID]],allsections[SGUID],0),2)</f>
        <v>-</v>
      </c>
      <c r="Q84">
        <f>INDEX(allsections[[S]:[Order]],MATCH(PIs[[#This Row],[SGUID]],allsections[SGUID],0),3)</f>
        <v>5</v>
      </c>
      <c r="R84" t="s">
        <v>1291</v>
      </c>
      <c r="S84" t="str">
        <f>INDEX(allsections[[S]:[Order]],MATCH(PIs[[#This Row],[SSGUID]],allsections[SGUID],0),1)</f>
        <v>QMS 05.01 Internal QMS audits</v>
      </c>
      <c r="T84" t="str">
        <f>INDEX(allsections[[S]:[Order]],MATCH(PIs[[#This Row],[SSGUID]],allsections[SGUID],0),2)</f>
        <v>-</v>
      </c>
      <c r="U84" t="e">
        <f>INDEX(S2PQ_relational[],MATCH(PIs[[#This Row],[GUID]],S2PQ_relational[PIGUID],0),2)</f>
        <v>#N/A</v>
      </c>
      <c r="V84" t="b">
        <v>0</v>
      </c>
    </row>
    <row r="85" spans="1:22">
      <c r="A85" t="s">
        <v>1316</v>
      </c>
      <c r="C85" t="s">
        <v>271</v>
      </c>
      <c r="D85" t="s">
        <v>1317</v>
      </c>
      <c r="E85" t="s">
        <v>1318</v>
      </c>
      <c r="F85" t="s">
        <v>1043</v>
      </c>
      <c r="G85" t="s">
        <v>155</v>
      </c>
      <c r="H85" t="s">
        <v>1044</v>
      </c>
      <c r="I85" t="str">
        <f>INDEX(Level[Level],MATCH(PIs[[#This Row],[L]],Level[GUID],0),1)</f>
        <v>Major Must</v>
      </c>
      <c r="N85" t="s">
        <v>1231</v>
      </c>
      <c r="O85" t="str">
        <f>INDEX(allsections[[S]:[Order]],MATCH(PIs[[#This Row],[SGUID]],allsections[SGUID],0),1)</f>
        <v>QMS 05 Internal Audits</v>
      </c>
      <c r="P85" t="str">
        <f>INDEX(allsections[[S]:[Order]],MATCH(PIs[[#This Row],[SGUID]],allsections[SGUID],0),2)</f>
        <v>-</v>
      </c>
      <c r="Q85">
        <f>INDEX(allsections[[S]:[Order]],MATCH(PIs[[#This Row],[SGUID]],allsections[SGUID],0),3)</f>
        <v>5</v>
      </c>
      <c r="R85" t="s">
        <v>1291</v>
      </c>
      <c r="S85" t="str">
        <f>INDEX(allsections[[S]:[Order]],MATCH(PIs[[#This Row],[SSGUID]],allsections[SGUID],0),1)</f>
        <v>QMS 05.01 Internal QMS audits</v>
      </c>
      <c r="T85" t="str">
        <f>INDEX(allsections[[S]:[Order]],MATCH(PIs[[#This Row],[SSGUID]],allsections[SGUID],0),2)</f>
        <v>-</v>
      </c>
      <c r="U85" t="e">
        <f>INDEX(S2PQ_relational[],MATCH(PIs[[#This Row],[GUID]],S2PQ_relational[PIGUID],0),2)</f>
        <v>#N/A</v>
      </c>
      <c r="V85" t="b">
        <v>0</v>
      </c>
    </row>
    <row r="86" spans="1:22">
      <c r="A86" t="s">
        <v>1319</v>
      </c>
      <c r="C86" t="s">
        <v>268</v>
      </c>
      <c r="D86" t="s">
        <v>1320</v>
      </c>
      <c r="E86" t="s">
        <v>1321</v>
      </c>
      <c r="F86" t="s">
        <v>1043</v>
      </c>
      <c r="G86" t="s">
        <v>155</v>
      </c>
      <c r="H86" t="s">
        <v>1044</v>
      </c>
      <c r="I86" t="str">
        <f>INDEX(Level[Level],MATCH(PIs[[#This Row],[L]],Level[GUID],0),1)</f>
        <v>Major Must</v>
      </c>
      <c r="N86" t="s">
        <v>1231</v>
      </c>
      <c r="O86" t="str">
        <f>INDEX(allsections[[S]:[Order]],MATCH(PIs[[#This Row],[SGUID]],allsections[SGUID],0),1)</f>
        <v>QMS 05 Internal Audits</v>
      </c>
      <c r="P86" t="str">
        <f>INDEX(allsections[[S]:[Order]],MATCH(PIs[[#This Row],[SGUID]],allsections[SGUID],0),2)</f>
        <v>-</v>
      </c>
      <c r="Q86">
        <f>INDEX(allsections[[S]:[Order]],MATCH(PIs[[#This Row],[SGUID]],allsections[SGUID],0),3)</f>
        <v>5</v>
      </c>
      <c r="R86" t="s">
        <v>1046</v>
      </c>
      <c r="S86" t="str">
        <f>INDEX(allsections[[S]:[Order]],MATCH(PIs[[#This Row],[SSGUID]],allsections[SGUID],0),1)</f>
        <v>-</v>
      </c>
      <c r="T86" t="str">
        <f>INDEX(allsections[[S]:[Order]],MATCH(PIs[[#This Row],[SSGUID]],allsections[SGUID],0),2)</f>
        <v>-</v>
      </c>
      <c r="U86" t="e">
        <f>INDEX(S2PQ_relational[],MATCH(PIs[[#This Row],[GUID]],S2PQ_relational[PIGUID],0),2)</f>
        <v>#N/A</v>
      </c>
      <c r="V86" t="b">
        <v>0</v>
      </c>
    </row>
    <row r="87" spans="1:22">
      <c r="A87" t="s">
        <v>1322</v>
      </c>
      <c r="C87" t="s">
        <v>266</v>
      </c>
      <c r="D87" t="s">
        <v>1323</v>
      </c>
      <c r="E87" t="s">
        <v>1324</v>
      </c>
      <c r="F87" t="s">
        <v>1043</v>
      </c>
      <c r="G87" t="s">
        <v>155</v>
      </c>
      <c r="H87" t="s">
        <v>1044</v>
      </c>
      <c r="I87" t="str">
        <f>INDEX(Level[Level],MATCH(PIs[[#This Row],[L]],Level[GUID],0),1)</f>
        <v>Major Must</v>
      </c>
      <c r="N87" t="s">
        <v>1231</v>
      </c>
      <c r="O87" t="str">
        <f>INDEX(allsections[[S]:[Order]],MATCH(PIs[[#This Row],[SGUID]],allsections[SGUID],0),1)</f>
        <v>QMS 05 Internal Audits</v>
      </c>
      <c r="P87" t="str">
        <f>INDEX(allsections[[S]:[Order]],MATCH(PIs[[#This Row],[SGUID]],allsections[SGUID],0),2)</f>
        <v>-</v>
      </c>
      <c r="Q87">
        <f>INDEX(allsections[[S]:[Order]],MATCH(PIs[[#This Row],[SGUID]],allsections[SGUID],0),3)</f>
        <v>5</v>
      </c>
      <c r="R87" t="s">
        <v>1046</v>
      </c>
      <c r="S87" t="str">
        <f>INDEX(allsections[[S]:[Order]],MATCH(PIs[[#This Row],[SSGUID]],allsections[SGUID],0),1)</f>
        <v>-</v>
      </c>
      <c r="T87" t="str">
        <f>INDEX(allsections[[S]:[Order]],MATCH(PIs[[#This Row],[SSGUID]],allsections[SGUID],0),2)</f>
        <v>-</v>
      </c>
      <c r="U87" t="e">
        <f>INDEX(S2PQ_relational[],MATCH(PIs[[#This Row],[GUID]],S2PQ_relational[PIGUID],0),2)</f>
        <v>#N/A</v>
      </c>
      <c r="V87" t="b">
        <v>0</v>
      </c>
    </row>
    <row r="88" spans="1:22">
      <c r="A88" t="s">
        <v>1325</v>
      </c>
      <c r="C88" t="s">
        <v>263</v>
      </c>
      <c r="D88" t="s">
        <v>1326</v>
      </c>
      <c r="E88" t="s">
        <v>1327</v>
      </c>
      <c r="F88" t="s">
        <v>1043</v>
      </c>
      <c r="G88" t="s">
        <v>155</v>
      </c>
      <c r="H88" t="s">
        <v>1044</v>
      </c>
      <c r="I88" t="str">
        <f>INDEX(Level[Level],MATCH(PIs[[#This Row],[L]],Level[GUID],0),1)</f>
        <v>Major Must</v>
      </c>
      <c r="N88" t="s">
        <v>1328</v>
      </c>
      <c r="O88" t="str">
        <f>INDEX(allsections[[S]:[Order]],MATCH(PIs[[#This Row],[SGUID]],allsections[SGUID],0),1)</f>
        <v>QMS 04 Complaint handling</v>
      </c>
      <c r="P88" t="str">
        <f>INDEX(allsections[[S]:[Order]],MATCH(PIs[[#This Row],[SGUID]],allsections[SGUID],0),2)</f>
        <v>-</v>
      </c>
      <c r="Q88">
        <f>INDEX(allsections[[S]:[Order]],MATCH(PIs[[#This Row],[SGUID]],allsections[SGUID],0),3)</f>
        <v>4</v>
      </c>
      <c r="R88" t="s">
        <v>1046</v>
      </c>
      <c r="S88" t="str">
        <f>INDEX(allsections[[S]:[Order]],MATCH(PIs[[#This Row],[SSGUID]],allsections[SGUID],0),1)</f>
        <v>-</v>
      </c>
      <c r="T88" t="str">
        <f>INDEX(allsections[[S]:[Order]],MATCH(PIs[[#This Row],[SSGUID]],allsections[SGUID],0),2)</f>
        <v>-</v>
      </c>
      <c r="U88" t="e">
        <f>INDEX(S2PQ_relational[],MATCH(PIs[[#This Row],[GUID]],S2PQ_relational[PIGUID],0),2)</f>
        <v>#N/A</v>
      </c>
      <c r="V88" t="b">
        <v>0</v>
      </c>
    </row>
    <row r="89" spans="1:22">
      <c r="A89" t="s">
        <v>1329</v>
      </c>
      <c r="C89" t="s">
        <v>261</v>
      </c>
      <c r="D89" t="s">
        <v>1330</v>
      </c>
      <c r="E89" t="s">
        <v>1331</v>
      </c>
      <c r="F89" t="s">
        <v>1043</v>
      </c>
      <c r="G89" t="s">
        <v>155</v>
      </c>
      <c r="H89" t="s">
        <v>1044</v>
      </c>
      <c r="I89" t="str">
        <f>INDEX(Level[Level],MATCH(PIs[[#This Row],[L]],Level[GUID],0),1)</f>
        <v>Major Must</v>
      </c>
      <c r="N89" t="s">
        <v>1328</v>
      </c>
      <c r="O89" t="str">
        <f>INDEX(allsections[[S]:[Order]],MATCH(PIs[[#This Row],[SGUID]],allsections[SGUID],0),1)</f>
        <v>QMS 04 Complaint handling</v>
      </c>
      <c r="P89" t="str">
        <f>INDEX(allsections[[S]:[Order]],MATCH(PIs[[#This Row],[SGUID]],allsections[SGUID],0),2)</f>
        <v>-</v>
      </c>
      <c r="Q89">
        <f>INDEX(allsections[[S]:[Order]],MATCH(PIs[[#This Row],[SGUID]],allsections[SGUID],0),3)</f>
        <v>4</v>
      </c>
      <c r="R89" t="s">
        <v>1046</v>
      </c>
      <c r="S89" t="str">
        <f>INDEX(allsections[[S]:[Order]],MATCH(PIs[[#This Row],[SSGUID]],allsections[SGUID],0),1)</f>
        <v>-</v>
      </c>
      <c r="T89" t="str">
        <f>INDEX(allsections[[S]:[Order]],MATCH(PIs[[#This Row],[SSGUID]],allsections[SGUID],0),2)</f>
        <v>-</v>
      </c>
      <c r="U89" t="e">
        <f>INDEX(S2PQ_relational[],MATCH(PIs[[#This Row],[GUID]],S2PQ_relational[PIGUID],0),2)</f>
        <v>#N/A</v>
      </c>
      <c r="V89" t="b">
        <v>0</v>
      </c>
    </row>
    <row r="90" spans="1:22">
      <c r="A90" t="s">
        <v>1332</v>
      </c>
      <c r="C90" t="s">
        <v>259</v>
      </c>
      <c r="D90" t="s">
        <v>1333</v>
      </c>
      <c r="E90" t="s">
        <v>1334</v>
      </c>
      <c r="F90" t="s">
        <v>1043</v>
      </c>
      <c r="G90" t="s">
        <v>155</v>
      </c>
      <c r="H90" t="s">
        <v>1044</v>
      </c>
      <c r="I90" t="str">
        <f>INDEX(Level[Level],MATCH(PIs[[#This Row],[L]],Level[GUID],0),1)</f>
        <v>Major Must</v>
      </c>
      <c r="N90" t="s">
        <v>1328</v>
      </c>
      <c r="O90" t="str">
        <f>INDEX(allsections[[S]:[Order]],MATCH(PIs[[#This Row],[SGUID]],allsections[SGUID],0),1)</f>
        <v>QMS 04 Complaint handling</v>
      </c>
      <c r="P90" t="str">
        <f>INDEX(allsections[[S]:[Order]],MATCH(PIs[[#This Row],[SGUID]],allsections[SGUID],0),2)</f>
        <v>-</v>
      </c>
      <c r="Q90">
        <f>INDEX(allsections[[S]:[Order]],MATCH(PIs[[#This Row],[SGUID]],allsections[SGUID],0),3)</f>
        <v>4</v>
      </c>
      <c r="R90" t="s">
        <v>1046</v>
      </c>
      <c r="S90" t="str">
        <f>INDEX(allsections[[S]:[Order]],MATCH(PIs[[#This Row],[SSGUID]],allsections[SGUID],0),1)</f>
        <v>-</v>
      </c>
      <c r="T90" t="str">
        <f>INDEX(allsections[[S]:[Order]],MATCH(PIs[[#This Row],[SSGUID]],allsections[SGUID],0),2)</f>
        <v>-</v>
      </c>
      <c r="U90" t="e">
        <f>INDEX(S2PQ_relational[],MATCH(PIs[[#This Row],[GUID]],S2PQ_relational[PIGUID],0),2)</f>
        <v>#N/A</v>
      </c>
      <c r="V90" t="b">
        <v>0</v>
      </c>
    </row>
    <row r="91" spans="1:22">
      <c r="A91" t="s">
        <v>1335</v>
      </c>
      <c r="C91" t="s">
        <v>257</v>
      </c>
      <c r="D91" t="s">
        <v>1336</v>
      </c>
      <c r="E91" t="s">
        <v>1337</v>
      </c>
      <c r="F91" t="s">
        <v>1043</v>
      </c>
      <c r="G91" t="s">
        <v>155</v>
      </c>
      <c r="H91" t="s">
        <v>1044</v>
      </c>
      <c r="I91" t="str">
        <f>INDEX(Level[Level],MATCH(PIs[[#This Row],[L]],Level[GUID],0),1)</f>
        <v>Major Must</v>
      </c>
      <c r="N91" t="s">
        <v>1328</v>
      </c>
      <c r="O91" t="str">
        <f>INDEX(allsections[[S]:[Order]],MATCH(PIs[[#This Row],[SGUID]],allsections[SGUID],0),1)</f>
        <v>QMS 04 Complaint handling</v>
      </c>
      <c r="P91" t="str">
        <f>INDEX(allsections[[S]:[Order]],MATCH(PIs[[#This Row],[SGUID]],allsections[SGUID],0),2)</f>
        <v>-</v>
      </c>
      <c r="Q91">
        <f>INDEX(allsections[[S]:[Order]],MATCH(PIs[[#This Row],[SGUID]],allsections[SGUID],0),3)</f>
        <v>4</v>
      </c>
      <c r="R91" t="s">
        <v>1046</v>
      </c>
      <c r="S91" t="str">
        <f>INDEX(allsections[[S]:[Order]],MATCH(PIs[[#This Row],[SSGUID]],allsections[SGUID],0),1)</f>
        <v>-</v>
      </c>
      <c r="T91" t="str">
        <f>INDEX(allsections[[S]:[Order]],MATCH(PIs[[#This Row],[SSGUID]],allsections[SGUID],0),2)</f>
        <v>-</v>
      </c>
      <c r="U91" t="e">
        <f>INDEX(S2PQ_relational[],MATCH(PIs[[#This Row],[GUID]],S2PQ_relational[PIGUID],0),2)</f>
        <v>#N/A</v>
      </c>
      <c r="V91" t="b">
        <v>0</v>
      </c>
    </row>
    <row r="92" spans="1:22">
      <c r="A92" t="s">
        <v>1338</v>
      </c>
      <c r="C92" t="s">
        <v>255</v>
      </c>
      <c r="D92" t="s">
        <v>1339</v>
      </c>
      <c r="E92" t="s">
        <v>1340</v>
      </c>
      <c r="F92" t="s">
        <v>1043</v>
      </c>
      <c r="G92" t="s">
        <v>155</v>
      </c>
      <c r="H92" t="s">
        <v>1044</v>
      </c>
      <c r="I92" t="str">
        <f>INDEX(Level[Level],MATCH(PIs[[#This Row],[L]],Level[GUID],0),1)</f>
        <v>Major Must</v>
      </c>
      <c r="N92" t="s">
        <v>1328</v>
      </c>
      <c r="O92" t="str">
        <f>INDEX(allsections[[S]:[Order]],MATCH(PIs[[#This Row],[SGUID]],allsections[SGUID],0),1)</f>
        <v>QMS 04 Complaint handling</v>
      </c>
      <c r="P92" t="str">
        <f>INDEX(allsections[[S]:[Order]],MATCH(PIs[[#This Row],[SGUID]],allsections[SGUID],0),2)</f>
        <v>-</v>
      </c>
      <c r="Q92">
        <f>INDEX(allsections[[S]:[Order]],MATCH(PIs[[#This Row],[SGUID]],allsections[SGUID],0),3)</f>
        <v>4</v>
      </c>
      <c r="R92" t="s">
        <v>1046</v>
      </c>
      <c r="S92" t="str">
        <f>INDEX(allsections[[S]:[Order]],MATCH(PIs[[#This Row],[SSGUID]],allsections[SGUID],0),1)</f>
        <v>-</v>
      </c>
      <c r="T92" t="str">
        <f>INDEX(allsections[[S]:[Order]],MATCH(PIs[[#This Row],[SSGUID]],allsections[SGUID],0),2)</f>
        <v>-</v>
      </c>
      <c r="U92" t="e">
        <f>INDEX(S2PQ_relational[],MATCH(PIs[[#This Row],[GUID]],S2PQ_relational[PIGUID],0),2)</f>
        <v>#N/A</v>
      </c>
      <c r="V92" t="b">
        <v>0</v>
      </c>
    </row>
    <row r="93" spans="1:22">
      <c r="A93" t="s">
        <v>1341</v>
      </c>
      <c r="C93" t="s">
        <v>252</v>
      </c>
      <c r="D93" t="s">
        <v>1342</v>
      </c>
      <c r="E93" t="s">
        <v>1343</v>
      </c>
      <c r="F93" t="s">
        <v>1043</v>
      </c>
      <c r="G93" t="s">
        <v>155</v>
      </c>
      <c r="H93" t="s">
        <v>1044</v>
      </c>
      <c r="I93" t="str">
        <f>INDEX(Level[Level],MATCH(PIs[[#This Row],[L]],Level[GUID],0),1)</f>
        <v>Major Must</v>
      </c>
      <c r="N93" t="s">
        <v>1344</v>
      </c>
      <c r="O93" t="str">
        <f>INDEX(allsections[[S]:[Order]],MATCH(PIs[[#This Row],[SGUID]],allsections[SGUID],0),1)</f>
        <v>QMS 03 Document Control</v>
      </c>
      <c r="P93" t="str">
        <f>INDEX(allsections[[S]:[Order]],MATCH(PIs[[#This Row],[SGUID]],allsections[SGUID],0),2)</f>
        <v>-</v>
      </c>
      <c r="Q93">
        <f>INDEX(allsections[[S]:[Order]],MATCH(PIs[[#This Row],[SGUID]],allsections[SGUID],0),3)</f>
        <v>3</v>
      </c>
      <c r="R93" t="s">
        <v>1345</v>
      </c>
      <c r="S93" t="str">
        <f>INDEX(allsections[[S]:[Order]],MATCH(PIs[[#This Row],[SSGUID]],allsections[SGUID],0),1)</f>
        <v>QMS 03.02 Records</v>
      </c>
      <c r="T93" t="str">
        <f>INDEX(allsections[[S]:[Order]],MATCH(PIs[[#This Row],[SSGUID]],allsections[SGUID],0),2)</f>
        <v>-</v>
      </c>
      <c r="U93" t="e">
        <f>INDEX(S2PQ_relational[],MATCH(PIs[[#This Row],[GUID]],S2PQ_relational[PIGUID],0),2)</f>
        <v>#N/A</v>
      </c>
      <c r="V93" t="b">
        <v>0</v>
      </c>
    </row>
    <row r="94" spans="1:22">
      <c r="A94" t="s">
        <v>1346</v>
      </c>
      <c r="C94" t="s">
        <v>250</v>
      </c>
      <c r="D94" t="s">
        <v>1347</v>
      </c>
      <c r="E94" t="s">
        <v>1348</v>
      </c>
      <c r="F94" t="s">
        <v>1043</v>
      </c>
      <c r="G94" t="s">
        <v>155</v>
      </c>
      <c r="H94" t="s">
        <v>1044</v>
      </c>
      <c r="I94" t="str">
        <f>INDEX(Level[Level],MATCH(PIs[[#This Row],[L]],Level[GUID],0),1)</f>
        <v>Major Must</v>
      </c>
      <c r="N94" t="s">
        <v>1344</v>
      </c>
      <c r="O94" t="str">
        <f>INDEX(allsections[[S]:[Order]],MATCH(PIs[[#This Row],[SGUID]],allsections[SGUID],0),1)</f>
        <v>QMS 03 Document Control</v>
      </c>
      <c r="P94" t="str">
        <f>INDEX(allsections[[S]:[Order]],MATCH(PIs[[#This Row],[SGUID]],allsections[SGUID],0),2)</f>
        <v>-</v>
      </c>
      <c r="Q94">
        <f>INDEX(allsections[[S]:[Order]],MATCH(PIs[[#This Row],[SGUID]],allsections[SGUID],0),3)</f>
        <v>3</v>
      </c>
      <c r="R94" t="s">
        <v>1345</v>
      </c>
      <c r="S94" t="str">
        <f>INDEX(allsections[[S]:[Order]],MATCH(PIs[[#This Row],[SSGUID]],allsections[SGUID],0),1)</f>
        <v>QMS 03.02 Records</v>
      </c>
      <c r="T94" t="str">
        <f>INDEX(allsections[[S]:[Order]],MATCH(PIs[[#This Row],[SSGUID]],allsections[SGUID],0),2)</f>
        <v>-</v>
      </c>
      <c r="U94" t="e">
        <f>INDEX(S2PQ_relational[],MATCH(PIs[[#This Row],[GUID]],S2PQ_relational[PIGUID],0),2)</f>
        <v>#N/A</v>
      </c>
      <c r="V94" t="b">
        <v>0</v>
      </c>
    </row>
    <row r="95" spans="1:22">
      <c r="A95" t="s">
        <v>1349</v>
      </c>
      <c r="C95" t="s">
        <v>248</v>
      </c>
      <c r="D95" t="s">
        <v>1350</v>
      </c>
      <c r="E95" t="s">
        <v>1351</v>
      </c>
      <c r="F95" t="s">
        <v>1043</v>
      </c>
      <c r="G95" t="s">
        <v>155</v>
      </c>
      <c r="H95" t="s">
        <v>1044</v>
      </c>
      <c r="I95" t="str">
        <f>INDEX(Level[Level],MATCH(PIs[[#This Row],[L]],Level[GUID],0),1)</f>
        <v>Major Must</v>
      </c>
      <c r="N95" t="s">
        <v>1344</v>
      </c>
      <c r="O95" t="str">
        <f>INDEX(allsections[[S]:[Order]],MATCH(PIs[[#This Row],[SGUID]],allsections[SGUID],0),1)</f>
        <v>QMS 03 Document Control</v>
      </c>
      <c r="P95" t="str">
        <f>INDEX(allsections[[S]:[Order]],MATCH(PIs[[#This Row],[SGUID]],allsections[SGUID],0),2)</f>
        <v>-</v>
      </c>
      <c r="Q95">
        <f>INDEX(allsections[[S]:[Order]],MATCH(PIs[[#This Row],[SGUID]],allsections[SGUID],0),3)</f>
        <v>3</v>
      </c>
      <c r="R95" t="s">
        <v>1345</v>
      </c>
      <c r="S95" t="str">
        <f>INDEX(allsections[[S]:[Order]],MATCH(PIs[[#This Row],[SSGUID]],allsections[SGUID],0),1)</f>
        <v>QMS 03.02 Records</v>
      </c>
      <c r="T95" t="str">
        <f>INDEX(allsections[[S]:[Order]],MATCH(PIs[[#This Row],[SSGUID]],allsections[SGUID],0),2)</f>
        <v>-</v>
      </c>
      <c r="U95" t="e">
        <f>INDEX(S2PQ_relational[],MATCH(PIs[[#This Row],[GUID]],S2PQ_relational[PIGUID],0),2)</f>
        <v>#N/A</v>
      </c>
      <c r="V95" t="b">
        <v>0</v>
      </c>
    </row>
    <row r="96" spans="1:22">
      <c r="A96" t="s">
        <v>1352</v>
      </c>
      <c r="C96" t="s">
        <v>246</v>
      </c>
      <c r="D96" t="s">
        <v>1353</v>
      </c>
      <c r="E96" t="s">
        <v>1354</v>
      </c>
      <c r="F96" t="s">
        <v>1043</v>
      </c>
      <c r="G96" t="s">
        <v>155</v>
      </c>
      <c r="H96" t="s">
        <v>1044</v>
      </c>
      <c r="I96" t="str">
        <f>INDEX(Level[Level],MATCH(PIs[[#This Row],[L]],Level[GUID],0),1)</f>
        <v>Major Must</v>
      </c>
      <c r="N96" t="s">
        <v>1344</v>
      </c>
      <c r="O96" t="str">
        <f>INDEX(allsections[[S]:[Order]],MATCH(PIs[[#This Row],[SGUID]],allsections[SGUID],0),1)</f>
        <v>QMS 03 Document Control</v>
      </c>
      <c r="P96" t="str">
        <f>INDEX(allsections[[S]:[Order]],MATCH(PIs[[#This Row],[SGUID]],allsections[SGUID],0),2)</f>
        <v>-</v>
      </c>
      <c r="Q96">
        <f>INDEX(allsections[[S]:[Order]],MATCH(PIs[[#This Row],[SGUID]],allsections[SGUID],0),3)</f>
        <v>3</v>
      </c>
      <c r="R96" t="s">
        <v>1345</v>
      </c>
      <c r="S96" t="str">
        <f>INDEX(allsections[[S]:[Order]],MATCH(PIs[[#This Row],[SSGUID]],allsections[SGUID],0),1)</f>
        <v>QMS 03.02 Records</v>
      </c>
      <c r="T96" t="str">
        <f>INDEX(allsections[[S]:[Order]],MATCH(PIs[[#This Row],[SSGUID]],allsections[SGUID],0),2)</f>
        <v>-</v>
      </c>
      <c r="U96" t="e">
        <f>INDEX(S2PQ_relational[],MATCH(PIs[[#This Row],[GUID]],S2PQ_relational[PIGUID],0),2)</f>
        <v>#N/A</v>
      </c>
      <c r="V96" t="b">
        <v>0</v>
      </c>
    </row>
    <row r="97" spans="1:22">
      <c r="A97" t="s">
        <v>1355</v>
      </c>
      <c r="C97" t="s">
        <v>243</v>
      </c>
      <c r="D97" t="s">
        <v>1356</v>
      </c>
      <c r="E97" t="s">
        <v>1357</v>
      </c>
      <c r="F97" t="s">
        <v>1043</v>
      </c>
      <c r="G97" t="s">
        <v>155</v>
      </c>
      <c r="H97" t="s">
        <v>1044</v>
      </c>
      <c r="I97" t="str">
        <f>INDEX(Level[Level],MATCH(PIs[[#This Row],[L]],Level[GUID],0),1)</f>
        <v>Major Must</v>
      </c>
      <c r="N97" t="s">
        <v>1344</v>
      </c>
      <c r="O97" t="str">
        <f>INDEX(allsections[[S]:[Order]],MATCH(PIs[[#This Row],[SGUID]],allsections[SGUID],0),1)</f>
        <v>QMS 03 Document Control</v>
      </c>
      <c r="P97" t="str">
        <f>INDEX(allsections[[S]:[Order]],MATCH(PIs[[#This Row],[SGUID]],allsections[SGUID],0),2)</f>
        <v>-</v>
      </c>
      <c r="Q97">
        <f>INDEX(allsections[[S]:[Order]],MATCH(PIs[[#This Row],[SGUID]],allsections[SGUID],0),3)</f>
        <v>3</v>
      </c>
      <c r="R97" t="s">
        <v>1358</v>
      </c>
      <c r="S97" t="str">
        <f>INDEX(allsections[[S]:[Order]],MATCH(PIs[[#This Row],[SSGUID]],allsections[SGUID],0),1)</f>
        <v>QMS 03.01 Document control requirements</v>
      </c>
      <c r="T97" t="str">
        <f>INDEX(allsections[[S]:[Order]],MATCH(PIs[[#This Row],[SSGUID]],allsections[SGUID],0),2)</f>
        <v>-</v>
      </c>
      <c r="U97" t="e">
        <f>INDEX(S2PQ_relational[],MATCH(PIs[[#This Row],[GUID]],S2PQ_relational[PIGUID],0),2)</f>
        <v>#N/A</v>
      </c>
      <c r="V97" t="b">
        <v>0</v>
      </c>
    </row>
    <row r="98" spans="1:22">
      <c r="A98" t="s">
        <v>1359</v>
      </c>
      <c r="C98" t="s">
        <v>241</v>
      </c>
      <c r="D98" t="s">
        <v>1360</v>
      </c>
      <c r="E98" t="s">
        <v>1361</v>
      </c>
      <c r="F98" t="s">
        <v>1043</v>
      </c>
      <c r="G98" t="s">
        <v>155</v>
      </c>
      <c r="H98" t="s">
        <v>1044</v>
      </c>
      <c r="I98" t="str">
        <f>INDEX(Level[Level],MATCH(PIs[[#This Row],[L]],Level[GUID],0),1)</f>
        <v>Major Must</v>
      </c>
      <c r="N98" t="s">
        <v>1344</v>
      </c>
      <c r="O98" t="str">
        <f>INDEX(allsections[[S]:[Order]],MATCH(PIs[[#This Row],[SGUID]],allsections[SGUID],0),1)</f>
        <v>QMS 03 Document Control</v>
      </c>
      <c r="P98" t="str">
        <f>INDEX(allsections[[S]:[Order]],MATCH(PIs[[#This Row],[SGUID]],allsections[SGUID],0),2)</f>
        <v>-</v>
      </c>
      <c r="Q98">
        <f>INDEX(allsections[[S]:[Order]],MATCH(PIs[[#This Row],[SGUID]],allsections[SGUID],0),3)</f>
        <v>3</v>
      </c>
      <c r="R98" t="s">
        <v>1358</v>
      </c>
      <c r="S98" t="str">
        <f>INDEX(allsections[[S]:[Order]],MATCH(PIs[[#This Row],[SSGUID]],allsections[SGUID],0),1)</f>
        <v>QMS 03.01 Document control requirements</v>
      </c>
      <c r="T98" t="str">
        <f>INDEX(allsections[[S]:[Order]],MATCH(PIs[[#This Row],[SSGUID]],allsections[SGUID],0),2)</f>
        <v>-</v>
      </c>
      <c r="U98" t="e">
        <f>INDEX(S2PQ_relational[],MATCH(PIs[[#This Row],[GUID]],S2PQ_relational[PIGUID],0),2)</f>
        <v>#N/A</v>
      </c>
      <c r="V98" t="b">
        <v>0</v>
      </c>
    </row>
    <row r="99" spans="1:22">
      <c r="A99" t="s">
        <v>1362</v>
      </c>
      <c r="C99" t="s">
        <v>239</v>
      </c>
      <c r="D99" t="s">
        <v>1363</v>
      </c>
      <c r="E99" t="s">
        <v>1364</v>
      </c>
      <c r="F99" t="s">
        <v>1043</v>
      </c>
      <c r="G99" t="s">
        <v>155</v>
      </c>
      <c r="H99" t="s">
        <v>1044</v>
      </c>
      <c r="I99" t="str">
        <f>INDEX(Level[Level],MATCH(PIs[[#This Row],[L]],Level[GUID],0),1)</f>
        <v>Major Must</v>
      </c>
      <c r="N99" t="s">
        <v>1344</v>
      </c>
      <c r="O99" t="str">
        <f>INDEX(allsections[[S]:[Order]],MATCH(PIs[[#This Row],[SGUID]],allsections[SGUID],0),1)</f>
        <v>QMS 03 Document Control</v>
      </c>
      <c r="P99" t="str">
        <f>INDEX(allsections[[S]:[Order]],MATCH(PIs[[#This Row],[SGUID]],allsections[SGUID],0),2)</f>
        <v>-</v>
      </c>
      <c r="Q99">
        <f>INDEX(allsections[[S]:[Order]],MATCH(PIs[[#This Row],[SGUID]],allsections[SGUID],0),3)</f>
        <v>3</v>
      </c>
      <c r="R99" t="s">
        <v>1358</v>
      </c>
      <c r="S99" t="str">
        <f>INDEX(allsections[[S]:[Order]],MATCH(PIs[[#This Row],[SSGUID]],allsections[SGUID],0),1)</f>
        <v>QMS 03.01 Document control requirements</v>
      </c>
      <c r="T99" t="str">
        <f>INDEX(allsections[[S]:[Order]],MATCH(PIs[[#This Row],[SSGUID]],allsections[SGUID],0),2)</f>
        <v>-</v>
      </c>
      <c r="U99" t="e">
        <f>INDEX(S2PQ_relational[],MATCH(PIs[[#This Row],[GUID]],S2PQ_relational[PIGUID],0),2)</f>
        <v>#N/A</v>
      </c>
      <c r="V99" t="b">
        <v>0</v>
      </c>
    </row>
    <row r="100" spans="1:22">
      <c r="A100" t="s">
        <v>1365</v>
      </c>
      <c r="C100" t="s">
        <v>237</v>
      </c>
      <c r="D100" t="s">
        <v>1366</v>
      </c>
      <c r="E100" t="s">
        <v>1367</v>
      </c>
      <c r="F100" t="s">
        <v>1043</v>
      </c>
      <c r="G100" t="s">
        <v>155</v>
      </c>
      <c r="H100" t="s">
        <v>1044</v>
      </c>
      <c r="I100" t="str">
        <f>INDEX(Level[Level],MATCH(PIs[[#This Row],[L]],Level[GUID],0),1)</f>
        <v>Major Must</v>
      </c>
      <c r="N100" t="s">
        <v>1344</v>
      </c>
      <c r="O100" t="str">
        <f>INDEX(allsections[[S]:[Order]],MATCH(PIs[[#This Row],[SGUID]],allsections[SGUID],0),1)</f>
        <v>QMS 03 Document Control</v>
      </c>
      <c r="P100" t="str">
        <f>INDEX(allsections[[S]:[Order]],MATCH(PIs[[#This Row],[SGUID]],allsections[SGUID],0),2)</f>
        <v>-</v>
      </c>
      <c r="Q100">
        <f>INDEX(allsections[[S]:[Order]],MATCH(PIs[[#This Row],[SGUID]],allsections[SGUID],0),3)</f>
        <v>3</v>
      </c>
      <c r="R100" t="s">
        <v>1358</v>
      </c>
      <c r="S100" t="str">
        <f>INDEX(allsections[[S]:[Order]],MATCH(PIs[[#This Row],[SSGUID]],allsections[SGUID],0),1)</f>
        <v>QMS 03.01 Document control requirements</v>
      </c>
      <c r="T100" t="str">
        <f>INDEX(allsections[[S]:[Order]],MATCH(PIs[[#This Row],[SSGUID]],allsections[SGUID],0),2)</f>
        <v>-</v>
      </c>
      <c r="U100" t="e">
        <f>INDEX(S2PQ_relational[],MATCH(PIs[[#This Row],[GUID]],S2PQ_relational[PIGUID],0),2)</f>
        <v>#N/A</v>
      </c>
      <c r="V100" t="b">
        <v>0</v>
      </c>
    </row>
    <row r="101" spans="1:22">
      <c r="A101" t="s">
        <v>1368</v>
      </c>
      <c r="C101" t="s">
        <v>235</v>
      </c>
      <c r="D101" t="s">
        <v>1369</v>
      </c>
      <c r="E101" t="s">
        <v>1370</v>
      </c>
      <c r="F101" t="s">
        <v>1043</v>
      </c>
      <c r="G101" t="s">
        <v>155</v>
      </c>
      <c r="H101" t="s">
        <v>1044</v>
      </c>
      <c r="I101" t="str">
        <f>INDEX(Level[Level],MATCH(PIs[[#This Row],[L]],Level[GUID],0),1)</f>
        <v>Major Must</v>
      </c>
      <c r="N101" t="s">
        <v>1344</v>
      </c>
      <c r="O101" t="str">
        <f>INDEX(allsections[[S]:[Order]],MATCH(PIs[[#This Row],[SGUID]],allsections[SGUID],0),1)</f>
        <v>QMS 03 Document Control</v>
      </c>
      <c r="P101" t="str">
        <f>INDEX(allsections[[S]:[Order]],MATCH(PIs[[#This Row],[SGUID]],allsections[SGUID],0),2)</f>
        <v>-</v>
      </c>
      <c r="Q101">
        <f>INDEX(allsections[[S]:[Order]],MATCH(PIs[[#This Row],[SGUID]],allsections[SGUID],0),3)</f>
        <v>3</v>
      </c>
      <c r="R101" t="s">
        <v>1358</v>
      </c>
      <c r="S101" t="str">
        <f>INDEX(allsections[[S]:[Order]],MATCH(PIs[[#This Row],[SSGUID]],allsections[SGUID],0),1)</f>
        <v>QMS 03.01 Document control requirements</v>
      </c>
      <c r="T101" t="str">
        <f>INDEX(allsections[[S]:[Order]],MATCH(PIs[[#This Row],[SSGUID]],allsections[SGUID],0),2)</f>
        <v>-</v>
      </c>
      <c r="U101" t="e">
        <f>INDEX(S2PQ_relational[],MATCH(PIs[[#This Row],[GUID]],S2PQ_relational[PIGUID],0),2)</f>
        <v>#N/A</v>
      </c>
      <c r="V101" t="b">
        <v>0</v>
      </c>
    </row>
    <row r="102" spans="1:22">
      <c r="A102" t="s">
        <v>1371</v>
      </c>
      <c r="C102" t="s">
        <v>233</v>
      </c>
      <c r="D102" t="s">
        <v>1372</v>
      </c>
      <c r="E102" t="s">
        <v>1373</v>
      </c>
      <c r="F102" t="s">
        <v>1043</v>
      </c>
      <c r="G102" t="s">
        <v>155</v>
      </c>
      <c r="H102" t="s">
        <v>1044</v>
      </c>
      <c r="I102" t="str">
        <f>INDEX(Level[Level],MATCH(PIs[[#This Row],[L]],Level[GUID],0),1)</f>
        <v>Major Must</v>
      </c>
      <c r="N102" t="s">
        <v>1344</v>
      </c>
      <c r="O102" t="str">
        <f>INDEX(allsections[[S]:[Order]],MATCH(PIs[[#This Row],[SGUID]],allsections[SGUID],0),1)</f>
        <v>QMS 03 Document Control</v>
      </c>
      <c r="P102" t="str">
        <f>INDEX(allsections[[S]:[Order]],MATCH(PIs[[#This Row],[SGUID]],allsections[SGUID],0),2)</f>
        <v>-</v>
      </c>
      <c r="Q102">
        <f>INDEX(allsections[[S]:[Order]],MATCH(PIs[[#This Row],[SGUID]],allsections[SGUID],0),3)</f>
        <v>3</v>
      </c>
      <c r="R102" t="s">
        <v>1358</v>
      </c>
      <c r="S102" t="str">
        <f>INDEX(allsections[[S]:[Order]],MATCH(PIs[[#This Row],[SSGUID]],allsections[SGUID],0),1)</f>
        <v>QMS 03.01 Document control requirements</v>
      </c>
      <c r="T102" t="str">
        <f>INDEX(allsections[[S]:[Order]],MATCH(PIs[[#This Row],[SSGUID]],allsections[SGUID],0),2)</f>
        <v>-</v>
      </c>
      <c r="U102" t="e">
        <f>INDEX(S2PQ_relational[],MATCH(PIs[[#This Row],[GUID]],S2PQ_relational[PIGUID],0),2)</f>
        <v>#N/A</v>
      </c>
      <c r="V102" t="b">
        <v>0</v>
      </c>
    </row>
    <row r="103" spans="1:22">
      <c r="A103" t="s">
        <v>1374</v>
      </c>
      <c r="C103" t="s">
        <v>230</v>
      </c>
      <c r="D103" t="s">
        <v>1375</v>
      </c>
      <c r="E103" t="s">
        <v>1376</v>
      </c>
      <c r="F103" t="s">
        <v>1043</v>
      </c>
      <c r="G103" t="s">
        <v>155</v>
      </c>
      <c r="H103" t="s">
        <v>1044</v>
      </c>
      <c r="I103" t="str">
        <f>INDEX(Level[Level],MATCH(PIs[[#This Row],[L]],Level[GUID],0),1)</f>
        <v>Major Must</v>
      </c>
      <c r="N103" t="s">
        <v>1344</v>
      </c>
      <c r="O103" t="str">
        <f>INDEX(allsections[[S]:[Order]],MATCH(PIs[[#This Row],[SGUID]],allsections[SGUID],0),1)</f>
        <v>QMS 03 Document Control</v>
      </c>
      <c r="P103" t="str">
        <f>INDEX(allsections[[S]:[Order]],MATCH(PIs[[#This Row],[SGUID]],allsections[SGUID],0),2)</f>
        <v>-</v>
      </c>
      <c r="Q103">
        <f>INDEX(allsections[[S]:[Order]],MATCH(PIs[[#This Row],[SGUID]],allsections[SGUID],0),3)</f>
        <v>3</v>
      </c>
      <c r="R103" t="s">
        <v>1046</v>
      </c>
      <c r="S103" t="str">
        <f>INDEX(allsections[[S]:[Order]],MATCH(PIs[[#This Row],[SSGUID]],allsections[SGUID],0),1)</f>
        <v>-</v>
      </c>
      <c r="T103" t="str">
        <f>INDEX(allsections[[S]:[Order]],MATCH(PIs[[#This Row],[SSGUID]],allsections[SGUID],0),2)</f>
        <v>-</v>
      </c>
      <c r="U103" t="e">
        <f>INDEX(S2PQ_relational[],MATCH(PIs[[#This Row],[GUID]],S2PQ_relational[PIGUID],0),2)</f>
        <v>#N/A</v>
      </c>
      <c r="V103" t="b">
        <v>0</v>
      </c>
    </row>
    <row r="104" spans="1:22">
      <c r="A104" t="s">
        <v>1377</v>
      </c>
      <c r="C104" t="s">
        <v>228</v>
      </c>
      <c r="D104" t="s">
        <v>1378</v>
      </c>
      <c r="E104" t="s">
        <v>1379</v>
      </c>
      <c r="F104" t="s">
        <v>1043</v>
      </c>
      <c r="G104" t="s">
        <v>155</v>
      </c>
      <c r="H104" t="s">
        <v>1044</v>
      </c>
      <c r="I104" t="str">
        <f>INDEX(Level[Level],MATCH(PIs[[#This Row],[L]],Level[GUID],0),1)</f>
        <v>Major Must</v>
      </c>
      <c r="N104" t="s">
        <v>1344</v>
      </c>
      <c r="O104" t="str">
        <f>INDEX(allsections[[S]:[Order]],MATCH(PIs[[#This Row],[SGUID]],allsections[SGUID],0),1)</f>
        <v>QMS 03 Document Control</v>
      </c>
      <c r="P104" t="str">
        <f>INDEX(allsections[[S]:[Order]],MATCH(PIs[[#This Row],[SGUID]],allsections[SGUID],0),2)</f>
        <v>-</v>
      </c>
      <c r="Q104">
        <f>INDEX(allsections[[S]:[Order]],MATCH(PIs[[#This Row],[SGUID]],allsections[SGUID],0),3)</f>
        <v>3</v>
      </c>
      <c r="R104" t="s">
        <v>1046</v>
      </c>
      <c r="S104" t="str">
        <f>INDEX(allsections[[S]:[Order]],MATCH(PIs[[#This Row],[SSGUID]],allsections[SGUID],0),1)</f>
        <v>-</v>
      </c>
      <c r="T104" t="str">
        <f>INDEX(allsections[[S]:[Order]],MATCH(PIs[[#This Row],[SSGUID]],allsections[SGUID],0),2)</f>
        <v>-</v>
      </c>
      <c r="U104" t="e">
        <f>INDEX(S2PQ_relational[],MATCH(PIs[[#This Row],[GUID]],S2PQ_relational[PIGUID],0),2)</f>
        <v>#N/A</v>
      </c>
      <c r="V104" t="b">
        <v>0</v>
      </c>
    </row>
    <row r="105" spans="1:22">
      <c r="A105" t="s">
        <v>1380</v>
      </c>
      <c r="C105" t="s">
        <v>226</v>
      </c>
      <c r="D105" t="s">
        <v>1381</v>
      </c>
      <c r="E105" t="s">
        <v>1382</v>
      </c>
      <c r="F105" t="s">
        <v>1043</v>
      </c>
      <c r="G105" t="s">
        <v>155</v>
      </c>
      <c r="H105" t="s">
        <v>1044</v>
      </c>
      <c r="I105" t="str">
        <f>INDEX(Level[Level],MATCH(PIs[[#This Row],[L]],Level[GUID],0),1)</f>
        <v>Major Must</v>
      </c>
      <c r="N105" t="s">
        <v>1344</v>
      </c>
      <c r="O105" t="str">
        <f>INDEX(allsections[[S]:[Order]],MATCH(PIs[[#This Row],[SGUID]],allsections[SGUID],0),1)</f>
        <v>QMS 03 Document Control</v>
      </c>
      <c r="P105" t="str">
        <f>INDEX(allsections[[S]:[Order]],MATCH(PIs[[#This Row],[SGUID]],allsections[SGUID],0),2)</f>
        <v>-</v>
      </c>
      <c r="Q105">
        <f>INDEX(allsections[[S]:[Order]],MATCH(PIs[[#This Row],[SGUID]],allsections[SGUID],0),3)</f>
        <v>3</v>
      </c>
      <c r="R105" t="s">
        <v>1046</v>
      </c>
      <c r="S105" t="str">
        <f>INDEX(allsections[[S]:[Order]],MATCH(PIs[[#This Row],[SSGUID]],allsections[SGUID],0),1)</f>
        <v>-</v>
      </c>
      <c r="T105" t="str">
        <f>INDEX(allsections[[S]:[Order]],MATCH(PIs[[#This Row],[SSGUID]],allsections[SGUID],0),2)</f>
        <v>-</v>
      </c>
      <c r="U105" t="e">
        <f>INDEX(S2PQ_relational[],MATCH(PIs[[#This Row],[GUID]],S2PQ_relational[PIGUID],0),2)</f>
        <v>#N/A</v>
      </c>
      <c r="V105" t="b">
        <v>0</v>
      </c>
    </row>
    <row r="106" spans="1:22" ht="409.5">
      <c r="A106" t="s">
        <v>1383</v>
      </c>
      <c r="C106" t="s">
        <v>224</v>
      </c>
      <c r="D106" t="s">
        <v>1384</v>
      </c>
      <c r="E106" s="17" t="s">
        <v>1385</v>
      </c>
      <c r="F106" t="s">
        <v>1043</v>
      </c>
      <c r="G106" t="s">
        <v>155</v>
      </c>
      <c r="H106" t="s">
        <v>1044</v>
      </c>
      <c r="I106" t="str">
        <f>INDEX(Level[Level],MATCH(PIs[[#This Row],[L]],Level[GUID],0),1)</f>
        <v>Major Must</v>
      </c>
      <c r="N106" t="s">
        <v>1344</v>
      </c>
      <c r="O106" t="str">
        <f>INDEX(allsections[[S]:[Order]],MATCH(PIs[[#This Row],[SGUID]],allsections[SGUID],0),1)</f>
        <v>QMS 03 Document Control</v>
      </c>
      <c r="P106" t="str">
        <f>INDEX(allsections[[S]:[Order]],MATCH(PIs[[#This Row],[SGUID]],allsections[SGUID],0),2)</f>
        <v>-</v>
      </c>
      <c r="Q106">
        <f>INDEX(allsections[[S]:[Order]],MATCH(PIs[[#This Row],[SGUID]],allsections[SGUID],0),3)</f>
        <v>3</v>
      </c>
      <c r="R106" t="s">
        <v>1046</v>
      </c>
      <c r="S106" t="str">
        <f>INDEX(allsections[[S]:[Order]],MATCH(PIs[[#This Row],[SSGUID]],allsections[SGUID],0),1)</f>
        <v>-</v>
      </c>
      <c r="T106" t="str">
        <f>INDEX(allsections[[S]:[Order]],MATCH(PIs[[#This Row],[SSGUID]],allsections[SGUID],0),2)</f>
        <v>-</v>
      </c>
      <c r="U106" t="e">
        <f>INDEX(S2PQ_relational[],MATCH(PIs[[#This Row],[GUID]],S2PQ_relational[PIGUID],0),2)</f>
        <v>#N/A</v>
      </c>
      <c r="V106" t="b">
        <v>0</v>
      </c>
    </row>
    <row r="107" spans="1:22">
      <c r="A107" t="s">
        <v>1386</v>
      </c>
      <c r="C107" t="s">
        <v>221</v>
      </c>
      <c r="D107" t="s">
        <v>1387</v>
      </c>
      <c r="E107" t="s">
        <v>1388</v>
      </c>
      <c r="F107" t="s">
        <v>1043</v>
      </c>
      <c r="G107" t="s">
        <v>155</v>
      </c>
      <c r="H107" t="s">
        <v>1044</v>
      </c>
      <c r="I107" t="str">
        <f>INDEX(Level[Level],MATCH(PIs[[#This Row],[L]],Level[GUID],0),1)</f>
        <v>Major Must</v>
      </c>
      <c r="N107" t="s">
        <v>1389</v>
      </c>
      <c r="O107" t="str">
        <f>INDEX(allsections[[S]:[Order]],MATCH(PIs[[#This Row],[SGUID]],allsections[SGUID],0),1)</f>
        <v>QMS 02 Management and organization</v>
      </c>
      <c r="P107" t="str">
        <f>INDEX(allsections[[S]:[Order]],MATCH(PIs[[#This Row],[SGUID]],allsections[SGUID],0),2)</f>
        <v>-</v>
      </c>
      <c r="Q107">
        <f>INDEX(allsections[[S]:[Order]],MATCH(PIs[[#This Row],[SGUID]],allsections[SGUID],0),3)</f>
        <v>2</v>
      </c>
      <c r="R107" t="s">
        <v>1390</v>
      </c>
      <c r="S107" t="str">
        <f>INDEX(allsections[[S]:[Order]],MATCH(PIs[[#This Row],[SSGUID]],allsections[SGUID],0),1)</f>
        <v>QMS 02.02 Competency and training of staff</v>
      </c>
      <c r="T107" t="str">
        <f>INDEX(allsections[[S]:[Order]],MATCH(PIs[[#This Row],[SSGUID]],allsections[SGUID],0),2)</f>
        <v>-</v>
      </c>
      <c r="U107" t="e">
        <f>INDEX(S2PQ_relational[],MATCH(PIs[[#This Row],[GUID]],S2PQ_relational[PIGUID],0),2)</f>
        <v>#N/A</v>
      </c>
      <c r="V107" t="b">
        <v>0</v>
      </c>
    </row>
    <row r="108" spans="1:22">
      <c r="A108" t="s">
        <v>1391</v>
      </c>
      <c r="C108" t="s">
        <v>219</v>
      </c>
      <c r="D108" t="s">
        <v>1392</v>
      </c>
      <c r="E108" t="s">
        <v>1393</v>
      </c>
      <c r="F108" t="s">
        <v>1043</v>
      </c>
      <c r="G108" t="s">
        <v>155</v>
      </c>
      <c r="H108" t="s">
        <v>1044</v>
      </c>
      <c r="I108" t="str">
        <f>INDEX(Level[Level],MATCH(PIs[[#This Row],[L]],Level[GUID],0),1)</f>
        <v>Major Must</v>
      </c>
      <c r="N108" t="s">
        <v>1389</v>
      </c>
      <c r="O108" t="str">
        <f>INDEX(allsections[[S]:[Order]],MATCH(PIs[[#This Row],[SGUID]],allsections[SGUID],0),1)</f>
        <v>QMS 02 Management and organization</v>
      </c>
      <c r="P108" t="str">
        <f>INDEX(allsections[[S]:[Order]],MATCH(PIs[[#This Row],[SGUID]],allsections[SGUID],0),2)</f>
        <v>-</v>
      </c>
      <c r="Q108">
        <f>INDEX(allsections[[S]:[Order]],MATCH(PIs[[#This Row],[SGUID]],allsections[SGUID],0),3)</f>
        <v>2</v>
      </c>
      <c r="R108" t="s">
        <v>1390</v>
      </c>
      <c r="S108" t="str">
        <f>INDEX(allsections[[S]:[Order]],MATCH(PIs[[#This Row],[SSGUID]],allsections[SGUID],0),1)</f>
        <v>QMS 02.02 Competency and training of staff</v>
      </c>
      <c r="T108" t="str">
        <f>INDEX(allsections[[S]:[Order]],MATCH(PIs[[#This Row],[SSGUID]],allsections[SGUID],0),2)</f>
        <v>-</v>
      </c>
      <c r="U108" t="e">
        <f>INDEX(S2PQ_relational[],MATCH(PIs[[#This Row],[GUID]],S2PQ_relational[PIGUID],0),2)</f>
        <v>#N/A</v>
      </c>
      <c r="V108" t="b">
        <v>0</v>
      </c>
    </row>
    <row r="109" spans="1:22">
      <c r="A109" t="s">
        <v>1394</v>
      </c>
      <c r="C109" t="s">
        <v>217</v>
      </c>
      <c r="D109" t="s">
        <v>1395</v>
      </c>
      <c r="E109" t="s">
        <v>1396</v>
      </c>
      <c r="F109" t="s">
        <v>1043</v>
      </c>
      <c r="G109" t="s">
        <v>155</v>
      </c>
      <c r="H109" t="s">
        <v>1044</v>
      </c>
      <c r="I109" t="str">
        <f>INDEX(Level[Level],MATCH(PIs[[#This Row],[L]],Level[GUID],0),1)</f>
        <v>Major Must</v>
      </c>
      <c r="N109" t="s">
        <v>1389</v>
      </c>
      <c r="O109" t="str">
        <f>INDEX(allsections[[S]:[Order]],MATCH(PIs[[#This Row],[SGUID]],allsections[SGUID],0),1)</f>
        <v>QMS 02 Management and organization</v>
      </c>
      <c r="P109" t="str">
        <f>INDEX(allsections[[S]:[Order]],MATCH(PIs[[#This Row],[SGUID]],allsections[SGUID],0),2)</f>
        <v>-</v>
      </c>
      <c r="Q109">
        <f>INDEX(allsections[[S]:[Order]],MATCH(PIs[[#This Row],[SGUID]],allsections[SGUID],0),3)</f>
        <v>2</v>
      </c>
      <c r="R109" t="s">
        <v>1390</v>
      </c>
      <c r="S109" t="str">
        <f>INDEX(allsections[[S]:[Order]],MATCH(PIs[[#This Row],[SSGUID]],allsections[SGUID],0),1)</f>
        <v>QMS 02.02 Competency and training of staff</v>
      </c>
      <c r="T109" t="str">
        <f>INDEX(allsections[[S]:[Order]],MATCH(PIs[[#This Row],[SSGUID]],allsections[SGUID],0),2)</f>
        <v>-</v>
      </c>
      <c r="U109" t="e">
        <f>INDEX(S2PQ_relational[],MATCH(PIs[[#This Row],[GUID]],S2PQ_relational[PIGUID],0),2)</f>
        <v>#N/A</v>
      </c>
      <c r="V109" t="b">
        <v>0</v>
      </c>
    </row>
    <row r="110" spans="1:22" ht="409.5">
      <c r="A110" t="s">
        <v>1397</v>
      </c>
      <c r="C110" t="s">
        <v>215</v>
      </c>
      <c r="D110" t="s">
        <v>1398</v>
      </c>
      <c r="E110" s="17" t="s">
        <v>1399</v>
      </c>
      <c r="F110" t="s">
        <v>1043</v>
      </c>
      <c r="G110" t="s">
        <v>155</v>
      </c>
      <c r="H110" t="s">
        <v>1044</v>
      </c>
      <c r="I110" t="str">
        <f>INDEX(Level[Level],MATCH(PIs[[#This Row],[L]],Level[GUID],0),1)</f>
        <v>Major Must</v>
      </c>
      <c r="N110" t="s">
        <v>1389</v>
      </c>
      <c r="O110" t="str">
        <f>INDEX(allsections[[S]:[Order]],MATCH(PIs[[#This Row],[SGUID]],allsections[SGUID],0),1)</f>
        <v>QMS 02 Management and organization</v>
      </c>
      <c r="P110" t="str">
        <f>INDEX(allsections[[S]:[Order]],MATCH(PIs[[#This Row],[SGUID]],allsections[SGUID],0),2)</f>
        <v>-</v>
      </c>
      <c r="Q110">
        <f>INDEX(allsections[[S]:[Order]],MATCH(PIs[[#This Row],[SGUID]],allsections[SGUID],0),3)</f>
        <v>2</v>
      </c>
      <c r="R110" t="s">
        <v>1390</v>
      </c>
      <c r="S110" t="str">
        <f>INDEX(allsections[[S]:[Order]],MATCH(PIs[[#This Row],[SSGUID]],allsections[SGUID],0),1)</f>
        <v>QMS 02.02 Competency and training of staff</v>
      </c>
      <c r="T110" t="str">
        <f>INDEX(allsections[[S]:[Order]],MATCH(PIs[[#This Row],[SSGUID]],allsections[SGUID],0),2)</f>
        <v>-</v>
      </c>
      <c r="U110" t="e">
        <f>INDEX(S2PQ_relational[],MATCH(PIs[[#This Row],[GUID]],S2PQ_relational[PIGUID],0),2)</f>
        <v>#N/A</v>
      </c>
      <c r="V110" t="b">
        <v>0</v>
      </c>
    </row>
    <row r="111" spans="1:22">
      <c r="A111" t="s">
        <v>1400</v>
      </c>
      <c r="C111" t="s">
        <v>213</v>
      </c>
      <c r="D111" t="s">
        <v>1401</v>
      </c>
      <c r="E111" t="s">
        <v>1402</v>
      </c>
      <c r="F111" t="s">
        <v>1043</v>
      </c>
      <c r="G111" t="s">
        <v>155</v>
      </c>
      <c r="H111" t="s">
        <v>1044</v>
      </c>
      <c r="I111" t="str">
        <f>INDEX(Level[Level],MATCH(PIs[[#This Row],[L]],Level[GUID],0),1)</f>
        <v>Major Must</v>
      </c>
      <c r="N111" t="s">
        <v>1389</v>
      </c>
      <c r="O111" t="str">
        <f>INDEX(allsections[[S]:[Order]],MATCH(PIs[[#This Row],[SGUID]],allsections[SGUID],0),1)</f>
        <v>QMS 02 Management and organization</v>
      </c>
      <c r="P111" t="str">
        <f>INDEX(allsections[[S]:[Order]],MATCH(PIs[[#This Row],[SGUID]],allsections[SGUID],0),2)</f>
        <v>-</v>
      </c>
      <c r="Q111">
        <f>INDEX(allsections[[S]:[Order]],MATCH(PIs[[#This Row],[SGUID]],allsections[SGUID],0),3)</f>
        <v>2</v>
      </c>
      <c r="R111" t="s">
        <v>1390</v>
      </c>
      <c r="S111" t="str">
        <f>INDEX(allsections[[S]:[Order]],MATCH(PIs[[#This Row],[SSGUID]],allsections[SGUID],0),1)</f>
        <v>QMS 02.02 Competency and training of staff</v>
      </c>
      <c r="T111" t="str">
        <f>INDEX(allsections[[S]:[Order]],MATCH(PIs[[#This Row],[SSGUID]],allsections[SGUID],0),2)</f>
        <v>-</v>
      </c>
      <c r="U111" t="e">
        <f>INDEX(S2PQ_relational[],MATCH(PIs[[#This Row],[GUID]],S2PQ_relational[PIGUID],0),2)</f>
        <v>#N/A</v>
      </c>
      <c r="V111" t="b">
        <v>0</v>
      </c>
    </row>
    <row r="112" spans="1:22">
      <c r="A112" t="s">
        <v>1403</v>
      </c>
      <c r="C112" t="s">
        <v>210</v>
      </c>
      <c r="D112" t="s">
        <v>1404</v>
      </c>
      <c r="E112" t="s">
        <v>1405</v>
      </c>
      <c r="F112" t="s">
        <v>1043</v>
      </c>
      <c r="G112" t="s">
        <v>155</v>
      </c>
      <c r="H112" t="s">
        <v>1044</v>
      </c>
      <c r="I112" t="str">
        <f>INDEX(Level[Level],MATCH(PIs[[#This Row],[L]],Level[GUID],0),1)</f>
        <v>Major Must</v>
      </c>
      <c r="N112" t="s">
        <v>1389</v>
      </c>
      <c r="O112" t="str">
        <f>INDEX(allsections[[S]:[Order]],MATCH(PIs[[#This Row],[SGUID]],allsections[SGUID],0),1)</f>
        <v>QMS 02 Management and organization</v>
      </c>
      <c r="P112" t="str">
        <f>INDEX(allsections[[S]:[Order]],MATCH(PIs[[#This Row],[SGUID]],allsections[SGUID],0),2)</f>
        <v>-</v>
      </c>
      <c r="Q112">
        <f>INDEX(allsections[[S]:[Order]],MATCH(PIs[[#This Row],[SGUID]],allsections[SGUID],0),3)</f>
        <v>2</v>
      </c>
      <c r="R112" t="s">
        <v>1406</v>
      </c>
      <c r="S112" t="str">
        <f>INDEX(allsections[[S]:[Order]],MATCH(PIs[[#This Row],[SSGUID]],allsections[SGUID],0),1)</f>
        <v>QMS 02.01 Structure</v>
      </c>
      <c r="T112" t="str">
        <f>INDEX(allsections[[S]:[Order]],MATCH(PIs[[#This Row],[SSGUID]],allsections[SGUID],0),2)</f>
        <v>-</v>
      </c>
      <c r="U112" t="e">
        <f>INDEX(S2PQ_relational[],MATCH(PIs[[#This Row],[GUID]],S2PQ_relational[PIGUID],0),2)</f>
        <v>#N/A</v>
      </c>
      <c r="V112" t="b">
        <v>0</v>
      </c>
    </row>
    <row r="113" spans="1:22" ht="409.5">
      <c r="A113" t="s">
        <v>1407</v>
      </c>
      <c r="C113" t="s">
        <v>208</v>
      </c>
      <c r="D113" t="s">
        <v>1408</v>
      </c>
      <c r="E113" s="17" t="s">
        <v>1409</v>
      </c>
      <c r="F113" t="s">
        <v>1043</v>
      </c>
      <c r="G113" t="s">
        <v>155</v>
      </c>
      <c r="H113" t="s">
        <v>1044</v>
      </c>
      <c r="I113" t="str">
        <f>INDEX(Level[Level],MATCH(PIs[[#This Row],[L]],Level[GUID],0),1)</f>
        <v>Major Must</v>
      </c>
      <c r="N113" t="s">
        <v>1389</v>
      </c>
      <c r="O113" t="str">
        <f>INDEX(allsections[[S]:[Order]],MATCH(PIs[[#This Row],[SGUID]],allsections[SGUID],0),1)</f>
        <v>QMS 02 Management and organization</v>
      </c>
      <c r="P113" t="str">
        <f>INDEX(allsections[[S]:[Order]],MATCH(PIs[[#This Row],[SGUID]],allsections[SGUID],0),2)</f>
        <v>-</v>
      </c>
      <c r="Q113">
        <f>INDEX(allsections[[S]:[Order]],MATCH(PIs[[#This Row],[SGUID]],allsections[SGUID],0),3)</f>
        <v>2</v>
      </c>
      <c r="R113" t="s">
        <v>1406</v>
      </c>
      <c r="S113" t="str">
        <f>INDEX(allsections[[S]:[Order]],MATCH(PIs[[#This Row],[SSGUID]],allsections[SGUID],0),1)</f>
        <v>QMS 02.01 Structure</v>
      </c>
      <c r="T113" t="str">
        <f>INDEX(allsections[[S]:[Order]],MATCH(PIs[[#This Row],[SSGUID]],allsections[SGUID],0),2)</f>
        <v>-</v>
      </c>
      <c r="U113" t="e">
        <f>INDEX(S2PQ_relational[],MATCH(PIs[[#This Row],[GUID]],S2PQ_relational[PIGUID],0),2)</f>
        <v>#N/A</v>
      </c>
      <c r="V113" t="b">
        <v>0</v>
      </c>
    </row>
    <row r="114" spans="1:22">
      <c r="A114" t="s">
        <v>1410</v>
      </c>
      <c r="C114" t="s">
        <v>206</v>
      </c>
      <c r="D114" t="s">
        <v>1411</v>
      </c>
      <c r="E114" t="s">
        <v>1412</v>
      </c>
      <c r="F114" t="s">
        <v>1043</v>
      </c>
      <c r="G114" t="s">
        <v>155</v>
      </c>
      <c r="H114" t="s">
        <v>1044</v>
      </c>
      <c r="I114" t="str">
        <f>INDEX(Level[Level],MATCH(PIs[[#This Row],[L]],Level[GUID],0),1)</f>
        <v>Major Must</v>
      </c>
      <c r="N114" t="s">
        <v>1389</v>
      </c>
      <c r="O114" t="str">
        <f>INDEX(allsections[[S]:[Order]],MATCH(PIs[[#This Row],[SGUID]],allsections[SGUID],0),1)</f>
        <v>QMS 02 Management and organization</v>
      </c>
      <c r="P114" t="str">
        <f>INDEX(allsections[[S]:[Order]],MATCH(PIs[[#This Row],[SGUID]],allsections[SGUID],0),2)</f>
        <v>-</v>
      </c>
      <c r="Q114">
        <f>INDEX(allsections[[S]:[Order]],MATCH(PIs[[#This Row],[SGUID]],allsections[SGUID],0),3)</f>
        <v>2</v>
      </c>
      <c r="R114" t="s">
        <v>1406</v>
      </c>
      <c r="S114" t="str">
        <f>INDEX(allsections[[S]:[Order]],MATCH(PIs[[#This Row],[SSGUID]],allsections[SGUID],0),1)</f>
        <v>QMS 02.01 Structure</v>
      </c>
      <c r="T114" t="str">
        <f>INDEX(allsections[[S]:[Order]],MATCH(PIs[[#This Row],[SSGUID]],allsections[SGUID],0),2)</f>
        <v>-</v>
      </c>
      <c r="U114" t="e">
        <f>INDEX(S2PQ_relational[],MATCH(PIs[[#This Row],[GUID]],S2PQ_relational[PIGUID],0),2)</f>
        <v>#N/A</v>
      </c>
      <c r="V114" t="b">
        <v>0</v>
      </c>
    </row>
    <row r="115" spans="1:22">
      <c r="A115" t="s">
        <v>1413</v>
      </c>
      <c r="C115" t="s">
        <v>204</v>
      </c>
      <c r="D115" t="s">
        <v>1414</v>
      </c>
      <c r="E115" t="s">
        <v>1415</v>
      </c>
      <c r="F115" t="s">
        <v>1043</v>
      </c>
      <c r="G115" t="s">
        <v>155</v>
      </c>
      <c r="H115" t="s">
        <v>1044</v>
      </c>
      <c r="I115" t="str">
        <f>INDEX(Level[Level],MATCH(PIs[[#This Row],[L]],Level[GUID],0),1)</f>
        <v>Major Must</v>
      </c>
      <c r="N115" t="s">
        <v>1389</v>
      </c>
      <c r="O115" t="str">
        <f>INDEX(allsections[[S]:[Order]],MATCH(PIs[[#This Row],[SGUID]],allsections[SGUID],0),1)</f>
        <v>QMS 02 Management and organization</v>
      </c>
      <c r="P115" t="str">
        <f>INDEX(allsections[[S]:[Order]],MATCH(PIs[[#This Row],[SGUID]],allsections[SGUID],0),2)</f>
        <v>-</v>
      </c>
      <c r="Q115">
        <f>INDEX(allsections[[S]:[Order]],MATCH(PIs[[#This Row],[SGUID]],allsections[SGUID],0),3)</f>
        <v>2</v>
      </c>
      <c r="R115" t="s">
        <v>1406</v>
      </c>
      <c r="S115" t="str">
        <f>INDEX(allsections[[S]:[Order]],MATCH(PIs[[#This Row],[SSGUID]],allsections[SGUID],0),1)</f>
        <v>QMS 02.01 Structure</v>
      </c>
      <c r="T115" t="str">
        <f>INDEX(allsections[[S]:[Order]],MATCH(PIs[[#This Row],[SSGUID]],allsections[SGUID],0),2)</f>
        <v>-</v>
      </c>
      <c r="U115" t="e">
        <f>INDEX(S2PQ_relational[],MATCH(PIs[[#This Row],[GUID]],S2PQ_relational[PIGUID],0),2)</f>
        <v>#N/A</v>
      </c>
      <c r="V115" t="b">
        <v>0</v>
      </c>
    </row>
    <row r="116" spans="1:22">
      <c r="A116" t="s">
        <v>1416</v>
      </c>
      <c r="C116" t="s">
        <v>201</v>
      </c>
      <c r="D116" t="s">
        <v>1417</v>
      </c>
      <c r="E116" t="s">
        <v>1418</v>
      </c>
      <c r="F116" t="s">
        <v>1043</v>
      </c>
      <c r="G116" t="s">
        <v>155</v>
      </c>
      <c r="H116" t="s">
        <v>1044</v>
      </c>
      <c r="I116" t="str">
        <f>INDEX(Level[Level],MATCH(PIs[[#This Row],[L]],Level[GUID],0),1)</f>
        <v>Major Must</v>
      </c>
      <c r="N116" t="s">
        <v>1389</v>
      </c>
      <c r="O116" t="str">
        <f>INDEX(allsections[[S]:[Order]],MATCH(PIs[[#This Row],[SGUID]],allsections[SGUID],0),1)</f>
        <v>QMS 02 Management and organization</v>
      </c>
      <c r="P116" t="str">
        <f>INDEX(allsections[[S]:[Order]],MATCH(PIs[[#This Row],[SGUID]],allsections[SGUID],0),2)</f>
        <v>-</v>
      </c>
      <c r="Q116">
        <f>INDEX(allsections[[S]:[Order]],MATCH(PIs[[#This Row],[SGUID]],allsections[SGUID],0),3)</f>
        <v>2</v>
      </c>
      <c r="R116" t="s">
        <v>1046</v>
      </c>
      <c r="S116" t="str">
        <f>INDEX(allsections[[S]:[Order]],MATCH(PIs[[#This Row],[SSGUID]],allsections[SGUID],0),1)</f>
        <v>-</v>
      </c>
      <c r="T116" t="str">
        <f>INDEX(allsections[[S]:[Order]],MATCH(PIs[[#This Row],[SSGUID]],allsections[SGUID],0),2)</f>
        <v>-</v>
      </c>
      <c r="U116" t="e">
        <f>INDEX(S2PQ_relational[],MATCH(PIs[[#This Row],[GUID]],S2PQ_relational[PIGUID],0),2)</f>
        <v>#N/A</v>
      </c>
      <c r="V116" t="b">
        <v>0</v>
      </c>
    </row>
    <row r="117" spans="1:22">
      <c r="A117" t="s">
        <v>1419</v>
      </c>
      <c r="C117" t="s">
        <v>198</v>
      </c>
      <c r="D117" t="s">
        <v>1420</v>
      </c>
      <c r="E117" t="s">
        <v>1421</v>
      </c>
      <c r="F117" t="s">
        <v>1043</v>
      </c>
      <c r="G117" t="s">
        <v>155</v>
      </c>
      <c r="H117" t="s">
        <v>1044</v>
      </c>
      <c r="I117" t="str">
        <f>INDEX(Level[Level],MATCH(PIs[[#This Row],[L]],Level[GUID],0),1)</f>
        <v>Major Must</v>
      </c>
      <c r="N117" t="s">
        <v>1422</v>
      </c>
      <c r="O117" t="str">
        <f>INDEX(allsections[[S]:[Order]],MATCH(PIs[[#This Row],[SGUID]],allsections[SGUID],0),1)</f>
        <v>QMS  01 Legality and administration</v>
      </c>
      <c r="P117" t="str">
        <f>INDEX(allsections[[S]:[Order]],MATCH(PIs[[#This Row],[SGUID]],allsections[SGUID],0),2)</f>
        <v>-</v>
      </c>
      <c r="Q117">
        <f>INDEX(allsections[[S]:[Order]],MATCH(PIs[[#This Row],[SGUID]],allsections[SGUID],0),3)</f>
        <v>1</v>
      </c>
      <c r="R117" t="s">
        <v>1423</v>
      </c>
      <c r="S117" t="str">
        <f>INDEX(allsections[[S]:[Order]],MATCH(PIs[[#This Row],[SSGUID]],allsections[SGUID],0),1)</f>
        <v>QMS 01.02.02 Internal register - Producer Groups</v>
      </c>
      <c r="T117" t="str">
        <f>INDEX(allsections[[S]:[Order]],MATCH(PIs[[#This Row],[SSGUID]],allsections[SGUID],0),2)</f>
        <v>-</v>
      </c>
      <c r="U117" t="e">
        <f>INDEX(S2PQ_relational[],MATCH(PIs[[#This Row],[GUID]],S2PQ_relational[PIGUID],0),2)</f>
        <v>#N/A</v>
      </c>
      <c r="V117" t="b">
        <v>0</v>
      </c>
    </row>
    <row r="118" spans="1:22">
      <c r="A118" t="s">
        <v>1424</v>
      </c>
      <c r="C118" t="s">
        <v>196</v>
      </c>
      <c r="D118" t="s">
        <v>1425</v>
      </c>
      <c r="E118" t="s">
        <v>1426</v>
      </c>
      <c r="F118" t="s">
        <v>1043</v>
      </c>
      <c r="G118" t="s">
        <v>155</v>
      </c>
      <c r="H118" t="s">
        <v>1044</v>
      </c>
      <c r="I118" t="str">
        <f>INDEX(Level[Level],MATCH(PIs[[#This Row],[L]],Level[GUID],0),1)</f>
        <v>Major Must</v>
      </c>
      <c r="N118" t="s">
        <v>1422</v>
      </c>
      <c r="O118" t="str">
        <f>INDEX(allsections[[S]:[Order]],MATCH(PIs[[#This Row],[SGUID]],allsections[SGUID],0),1)</f>
        <v>QMS  01 Legality and administration</v>
      </c>
      <c r="P118" t="str">
        <f>INDEX(allsections[[S]:[Order]],MATCH(PIs[[#This Row],[SGUID]],allsections[SGUID],0),2)</f>
        <v>-</v>
      </c>
      <c r="Q118">
        <f>INDEX(allsections[[S]:[Order]],MATCH(PIs[[#This Row],[SGUID]],allsections[SGUID],0),3)</f>
        <v>1</v>
      </c>
      <c r="R118" t="s">
        <v>1423</v>
      </c>
      <c r="S118" t="str">
        <f>INDEX(allsections[[S]:[Order]],MATCH(PIs[[#This Row],[SSGUID]],allsections[SGUID],0),1)</f>
        <v>QMS 01.02.02 Internal register - Producer Groups</v>
      </c>
      <c r="T118" t="str">
        <f>INDEX(allsections[[S]:[Order]],MATCH(PIs[[#This Row],[SSGUID]],allsections[SGUID],0),2)</f>
        <v>-</v>
      </c>
      <c r="U118" t="e">
        <f>INDEX(S2PQ_relational[],MATCH(PIs[[#This Row],[GUID]],S2PQ_relational[PIGUID],0),2)</f>
        <v>#N/A</v>
      </c>
      <c r="V118" t="b">
        <v>0</v>
      </c>
    </row>
    <row r="119" spans="1:22" ht="409.5">
      <c r="A119" t="s">
        <v>1427</v>
      </c>
      <c r="C119" t="s">
        <v>194</v>
      </c>
      <c r="D119" t="s">
        <v>1428</v>
      </c>
      <c r="E119" s="17" t="s">
        <v>1429</v>
      </c>
      <c r="F119" t="s">
        <v>1043</v>
      </c>
      <c r="G119" t="s">
        <v>155</v>
      </c>
      <c r="H119" t="s">
        <v>1044</v>
      </c>
      <c r="I119" t="str">
        <f>INDEX(Level[Level],MATCH(PIs[[#This Row],[L]],Level[GUID],0),1)</f>
        <v>Major Must</v>
      </c>
      <c r="N119" t="s">
        <v>1422</v>
      </c>
      <c r="O119" t="str">
        <f>INDEX(allsections[[S]:[Order]],MATCH(PIs[[#This Row],[SGUID]],allsections[SGUID],0),1)</f>
        <v>QMS  01 Legality and administration</v>
      </c>
      <c r="P119" t="str">
        <f>INDEX(allsections[[S]:[Order]],MATCH(PIs[[#This Row],[SGUID]],allsections[SGUID],0),2)</f>
        <v>-</v>
      </c>
      <c r="Q119">
        <f>INDEX(allsections[[S]:[Order]],MATCH(PIs[[#This Row],[SGUID]],allsections[SGUID],0),3)</f>
        <v>1</v>
      </c>
      <c r="R119" t="s">
        <v>1423</v>
      </c>
      <c r="S119" t="str">
        <f>INDEX(allsections[[S]:[Order]],MATCH(PIs[[#This Row],[SSGUID]],allsections[SGUID],0),1)</f>
        <v>QMS 01.02.02 Internal register - Producer Groups</v>
      </c>
      <c r="T119" t="str">
        <f>INDEX(allsections[[S]:[Order]],MATCH(PIs[[#This Row],[SSGUID]],allsections[SGUID],0),2)</f>
        <v>-</v>
      </c>
      <c r="U119" t="e">
        <f>INDEX(S2PQ_relational[],MATCH(PIs[[#This Row],[GUID]],S2PQ_relational[PIGUID],0),2)</f>
        <v>#N/A</v>
      </c>
      <c r="V119" t="b">
        <v>0</v>
      </c>
    </row>
    <row r="120" spans="1:22">
      <c r="A120" t="s">
        <v>1430</v>
      </c>
      <c r="C120" t="s">
        <v>191</v>
      </c>
      <c r="D120" t="s">
        <v>1431</v>
      </c>
      <c r="E120" t="s">
        <v>1432</v>
      </c>
      <c r="F120" t="s">
        <v>1043</v>
      </c>
      <c r="G120" t="s">
        <v>155</v>
      </c>
      <c r="H120" t="s">
        <v>1044</v>
      </c>
      <c r="I120" t="str">
        <f>INDEX(Level[Level],MATCH(PIs[[#This Row],[L]],Level[GUID],0),1)</f>
        <v>Major Must</v>
      </c>
      <c r="N120" t="s">
        <v>1422</v>
      </c>
      <c r="O120" t="str">
        <f>INDEX(allsections[[S]:[Order]],MATCH(PIs[[#This Row],[SGUID]],allsections[SGUID],0),1)</f>
        <v>QMS  01 Legality and administration</v>
      </c>
      <c r="P120" t="str">
        <f>INDEX(allsections[[S]:[Order]],MATCH(PIs[[#This Row],[SGUID]],allsections[SGUID],0),2)</f>
        <v>-</v>
      </c>
      <c r="Q120">
        <f>INDEX(allsections[[S]:[Order]],MATCH(PIs[[#This Row],[SGUID]],allsections[SGUID],0),3)</f>
        <v>1</v>
      </c>
      <c r="R120" t="s">
        <v>1433</v>
      </c>
      <c r="S120" t="str">
        <f>INDEX(allsections[[S]:[Order]],MATCH(PIs[[#This Row],[SSGUID]],allsections[SGUID],0),1)</f>
        <v>QMS 01.02.01 Internal register - Multisite producers with QMS</v>
      </c>
      <c r="T120" t="str">
        <f>INDEX(allsections[[S]:[Order]],MATCH(PIs[[#This Row],[SSGUID]],allsections[SGUID],0),2)</f>
        <v>-</v>
      </c>
      <c r="U120" t="e">
        <f>INDEX(S2PQ_relational[],MATCH(PIs[[#This Row],[GUID]],S2PQ_relational[PIGUID],0),2)</f>
        <v>#N/A</v>
      </c>
      <c r="V120" t="b">
        <v>0</v>
      </c>
    </row>
    <row r="121" spans="1:22" ht="409.5">
      <c r="A121" t="s">
        <v>1434</v>
      </c>
      <c r="C121" t="s">
        <v>189</v>
      </c>
      <c r="D121" t="s">
        <v>1435</v>
      </c>
      <c r="E121" s="17" t="s">
        <v>1436</v>
      </c>
      <c r="F121" t="s">
        <v>1043</v>
      </c>
      <c r="G121" t="s">
        <v>155</v>
      </c>
      <c r="H121" t="s">
        <v>1044</v>
      </c>
      <c r="I121" t="str">
        <f>INDEX(Level[Level],MATCH(PIs[[#This Row],[L]],Level[GUID],0),1)</f>
        <v>Major Must</v>
      </c>
      <c r="N121" t="s">
        <v>1422</v>
      </c>
      <c r="O121" t="str">
        <f>INDEX(allsections[[S]:[Order]],MATCH(PIs[[#This Row],[SGUID]],allsections[SGUID],0),1)</f>
        <v>QMS  01 Legality and administration</v>
      </c>
      <c r="P121" t="str">
        <f>INDEX(allsections[[S]:[Order]],MATCH(PIs[[#This Row],[SGUID]],allsections[SGUID],0),2)</f>
        <v>-</v>
      </c>
      <c r="Q121">
        <f>INDEX(allsections[[S]:[Order]],MATCH(PIs[[#This Row],[SGUID]],allsections[SGUID],0),3)</f>
        <v>1</v>
      </c>
      <c r="R121" t="s">
        <v>1433</v>
      </c>
      <c r="S121" t="str">
        <f>INDEX(allsections[[S]:[Order]],MATCH(PIs[[#This Row],[SSGUID]],allsections[SGUID],0),1)</f>
        <v>QMS 01.02.01 Internal register - Multisite producers with QMS</v>
      </c>
      <c r="T121" t="str">
        <f>INDEX(allsections[[S]:[Order]],MATCH(PIs[[#This Row],[SSGUID]],allsections[SGUID],0),2)</f>
        <v>-</v>
      </c>
      <c r="U121" t="e">
        <f>INDEX(S2PQ_relational[],MATCH(PIs[[#This Row],[GUID]],S2PQ_relational[PIGUID],0),2)</f>
        <v>#N/A</v>
      </c>
      <c r="V121" t="b">
        <v>0</v>
      </c>
    </row>
    <row r="122" spans="1:22">
      <c r="A122" t="s">
        <v>1437</v>
      </c>
      <c r="C122" t="s">
        <v>186</v>
      </c>
      <c r="D122" t="s">
        <v>1438</v>
      </c>
      <c r="E122" t="s">
        <v>1439</v>
      </c>
      <c r="F122" t="s">
        <v>1043</v>
      </c>
      <c r="G122" t="s">
        <v>155</v>
      </c>
      <c r="H122" t="s">
        <v>1044</v>
      </c>
      <c r="I122" t="str">
        <f>INDEX(Level[Level],MATCH(PIs[[#This Row],[L]],Level[GUID],0),1)</f>
        <v>Major Must</v>
      </c>
      <c r="N122" t="s">
        <v>1422</v>
      </c>
      <c r="O122" t="str">
        <f>INDEX(allsections[[S]:[Order]],MATCH(PIs[[#This Row],[SGUID]],allsections[SGUID],0),1)</f>
        <v>QMS  01 Legality and administration</v>
      </c>
      <c r="P122" t="str">
        <f>INDEX(allsections[[S]:[Order]],MATCH(PIs[[#This Row],[SGUID]],allsections[SGUID],0),2)</f>
        <v>-</v>
      </c>
      <c r="Q122">
        <f>INDEX(allsections[[S]:[Order]],MATCH(PIs[[#This Row],[SGUID]],allsections[SGUID],0),3)</f>
        <v>1</v>
      </c>
      <c r="R122" t="s">
        <v>1440</v>
      </c>
      <c r="S122" t="str">
        <f>INDEX(allsections[[S]:[Order]],MATCH(PIs[[#This Row],[SSGUID]],allsections[SGUID],0),1)</f>
        <v xml:space="preserve">QMS 01.02  Internal register </v>
      </c>
      <c r="T122" t="str">
        <f>INDEX(allsections[[S]:[Order]],MATCH(PIs[[#This Row],[SSGUID]],allsections[SGUID],0),2)</f>
        <v>-</v>
      </c>
      <c r="U122" t="e">
        <f>INDEX(S2PQ_relational[],MATCH(PIs[[#This Row],[GUID]],S2PQ_relational[PIGUID],0),2)</f>
        <v>#N/A</v>
      </c>
      <c r="V122" t="b">
        <v>0</v>
      </c>
    </row>
    <row r="123" spans="1:22">
      <c r="A123" t="s">
        <v>1441</v>
      </c>
      <c r="C123" t="s">
        <v>184</v>
      </c>
      <c r="D123" t="s">
        <v>1442</v>
      </c>
      <c r="E123" t="s">
        <v>1443</v>
      </c>
      <c r="F123" t="s">
        <v>1043</v>
      </c>
      <c r="G123" t="s">
        <v>155</v>
      </c>
      <c r="H123" t="s">
        <v>1044</v>
      </c>
      <c r="I123" t="str">
        <f>INDEX(Level[Level],MATCH(PIs[[#This Row],[L]],Level[GUID],0),1)</f>
        <v>Major Must</v>
      </c>
      <c r="N123" t="s">
        <v>1422</v>
      </c>
      <c r="O123" t="str">
        <f>INDEX(allsections[[S]:[Order]],MATCH(PIs[[#This Row],[SGUID]],allsections[SGUID],0),1)</f>
        <v>QMS  01 Legality and administration</v>
      </c>
      <c r="P123" t="str">
        <f>INDEX(allsections[[S]:[Order]],MATCH(PIs[[#This Row],[SGUID]],allsections[SGUID],0),2)</f>
        <v>-</v>
      </c>
      <c r="Q123">
        <f>INDEX(allsections[[S]:[Order]],MATCH(PIs[[#This Row],[SGUID]],allsections[SGUID],0),3)</f>
        <v>1</v>
      </c>
      <c r="R123" t="s">
        <v>1440</v>
      </c>
      <c r="S123" t="str">
        <f>INDEX(allsections[[S]:[Order]],MATCH(PIs[[#This Row],[SSGUID]],allsections[SGUID],0),1)</f>
        <v xml:space="preserve">QMS 01.02  Internal register </v>
      </c>
      <c r="T123" t="str">
        <f>INDEX(allsections[[S]:[Order]],MATCH(PIs[[#This Row],[SSGUID]],allsections[SGUID],0),2)</f>
        <v>-</v>
      </c>
      <c r="U123" t="e">
        <f>INDEX(S2PQ_relational[],MATCH(PIs[[#This Row],[GUID]],S2PQ_relational[PIGUID],0),2)</f>
        <v>#N/A</v>
      </c>
      <c r="V123" t="b">
        <v>0</v>
      </c>
    </row>
    <row r="124" spans="1:22">
      <c r="A124" t="s">
        <v>1444</v>
      </c>
      <c r="C124" t="s">
        <v>181</v>
      </c>
      <c r="D124" t="s">
        <v>1445</v>
      </c>
      <c r="E124" t="s">
        <v>1446</v>
      </c>
      <c r="F124" t="s">
        <v>1043</v>
      </c>
      <c r="G124" t="s">
        <v>155</v>
      </c>
      <c r="H124" t="s">
        <v>1044</v>
      </c>
      <c r="I124" t="str">
        <f>INDEX(Level[Level],MATCH(PIs[[#This Row],[L]],Level[GUID],0),1)</f>
        <v>Major Must</v>
      </c>
      <c r="N124" t="s">
        <v>1422</v>
      </c>
      <c r="O124" t="str">
        <f>INDEX(allsections[[S]:[Order]],MATCH(PIs[[#This Row],[SGUID]],allsections[SGUID],0),1)</f>
        <v>QMS  01 Legality and administration</v>
      </c>
      <c r="P124" t="str">
        <f>INDEX(allsections[[S]:[Order]],MATCH(PIs[[#This Row],[SGUID]],allsections[SGUID],0),2)</f>
        <v>-</v>
      </c>
      <c r="Q124">
        <f>INDEX(allsections[[S]:[Order]],MATCH(PIs[[#This Row],[SGUID]],allsections[SGUID],0),3)</f>
        <v>1</v>
      </c>
      <c r="R124" t="s">
        <v>1447</v>
      </c>
      <c r="S124" t="str">
        <f>INDEX(allsections[[S]:[Order]],MATCH(PIs[[#This Row],[SSGUID]],allsections[SGUID],0),1)</f>
        <v xml:space="preserve">QMS 01.01.02  Legality - Production sites of multisite producers with QMS  </v>
      </c>
      <c r="T124" t="str">
        <f>INDEX(allsections[[S]:[Order]],MATCH(PIs[[#This Row],[SSGUID]],allsections[SGUID],0),2)</f>
        <v>-</v>
      </c>
      <c r="U124" t="e">
        <f>INDEX(S2PQ_relational[],MATCH(PIs[[#This Row],[GUID]],S2PQ_relational[PIGUID],0),2)</f>
        <v>#N/A</v>
      </c>
      <c r="V124" t="b">
        <v>0</v>
      </c>
    </row>
    <row r="125" spans="1:22" ht="409.5">
      <c r="A125" t="s">
        <v>1448</v>
      </c>
      <c r="C125" t="s">
        <v>180</v>
      </c>
      <c r="D125" t="s">
        <v>1449</v>
      </c>
      <c r="E125" s="17" t="s">
        <v>1450</v>
      </c>
      <c r="F125" t="s">
        <v>1043</v>
      </c>
      <c r="G125" t="s">
        <v>155</v>
      </c>
      <c r="H125" t="s">
        <v>1044</v>
      </c>
      <c r="I125" t="str">
        <f>INDEX(Level[Level],MATCH(PIs[[#This Row],[L]],Level[GUID],0),1)</f>
        <v>Major Must</v>
      </c>
      <c r="N125" t="s">
        <v>1422</v>
      </c>
      <c r="O125" t="str">
        <f>INDEX(allsections[[S]:[Order]],MATCH(PIs[[#This Row],[SGUID]],allsections[SGUID],0),1)</f>
        <v>QMS  01 Legality and administration</v>
      </c>
      <c r="P125" t="str">
        <f>INDEX(allsections[[S]:[Order]],MATCH(PIs[[#This Row],[SGUID]],allsections[SGUID],0),2)</f>
        <v>-</v>
      </c>
      <c r="Q125">
        <f>INDEX(allsections[[S]:[Order]],MATCH(PIs[[#This Row],[SGUID]],allsections[SGUID],0),3)</f>
        <v>1</v>
      </c>
      <c r="R125" t="s">
        <v>1447</v>
      </c>
      <c r="S125" t="str">
        <f>INDEX(allsections[[S]:[Order]],MATCH(PIs[[#This Row],[SSGUID]],allsections[SGUID],0),1)</f>
        <v xml:space="preserve">QMS 01.01.02  Legality - Production sites of multisite producers with QMS  </v>
      </c>
      <c r="T125" t="str">
        <f>INDEX(allsections[[S]:[Order]],MATCH(PIs[[#This Row],[SSGUID]],allsections[SGUID],0),2)</f>
        <v>-</v>
      </c>
      <c r="U125" t="e">
        <f>INDEX(S2PQ_relational[],MATCH(PIs[[#This Row],[GUID]],S2PQ_relational[PIGUID],0),2)</f>
        <v>#N/A</v>
      </c>
      <c r="V125" t="b">
        <v>0</v>
      </c>
    </row>
    <row r="126" spans="1:22">
      <c r="A126" t="s">
        <v>1451</v>
      </c>
      <c r="C126" t="s">
        <v>178</v>
      </c>
      <c r="D126" t="s">
        <v>1452</v>
      </c>
      <c r="E126" t="s">
        <v>1453</v>
      </c>
      <c r="F126" t="s">
        <v>1043</v>
      </c>
      <c r="G126" t="s">
        <v>155</v>
      </c>
      <c r="H126" t="s">
        <v>1044</v>
      </c>
      <c r="I126" t="str">
        <f>INDEX(Level[Level],MATCH(PIs[[#This Row],[L]],Level[GUID],0),1)</f>
        <v>Major Must</v>
      </c>
      <c r="N126" t="s">
        <v>1422</v>
      </c>
      <c r="O126" t="str">
        <f>INDEX(allsections[[S]:[Order]],MATCH(PIs[[#This Row],[SGUID]],allsections[SGUID],0),1)</f>
        <v>QMS  01 Legality and administration</v>
      </c>
      <c r="P126" t="str">
        <f>INDEX(allsections[[S]:[Order]],MATCH(PIs[[#This Row],[SGUID]],allsections[SGUID],0),2)</f>
        <v>-</v>
      </c>
      <c r="Q126">
        <f>INDEX(allsections[[S]:[Order]],MATCH(PIs[[#This Row],[SGUID]],allsections[SGUID],0),3)</f>
        <v>1</v>
      </c>
      <c r="R126" t="s">
        <v>1447</v>
      </c>
      <c r="S126" t="str">
        <f>INDEX(allsections[[S]:[Order]],MATCH(PIs[[#This Row],[SSGUID]],allsections[SGUID],0),1)</f>
        <v xml:space="preserve">QMS 01.01.02  Legality - Production sites of multisite producers with QMS  </v>
      </c>
      <c r="T126" t="str">
        <f>INDEX(allsections[[S]:[Order]],MATCH(PIs[[#This Row],[SSGUID]],allsections[SGUID],0),2)</f>
        <v>-</v>
      </c>
      <c r="U126" t="e">
        <f>INDEX(S2PQ_relational[],MATCH(PIs[[#This Row],[GUID]],S2PQ_relational[PIGUID],0),2)</f>
        <v>#N/A</v>
      </c>
      <c r="V126" t="b">
        <v>0</v>
      </c>
    </row>
    <row r="127" spans="1:22">
      <c r="A127" t="s">
        <v>1454</v>
      </c>
      <c r="C127" t="s">
        <v>175</v>
      </c>
      <c r="D127" t="s">
        <v>1455</v>
      </c>
      <c r="E127" t="s">
        <v>1456</v>
      </c>
      <c r="F127" t="s">
        <v>1043</v>
      </c>
      <c r="G127" t="s">
        <v>155</v>
      </c>
      <c r="H127" t="s">
        <v>1044</v>
      </c>
      <c r="I127" t="str">
        <f>INDEX(Level[Level],MATCH(PIs[[#This Row],[L]],Level[GUID],0),1)</f>
        <v>Major Must</v>
      </c>
      <c r="N127" t="s">
        <v>1422</v>
      </c>
      <c r="O127" t="str">
        <f>INDEX(allsections[[S]:[Order]],MATCH(PIs[[#This Row],[SGUID]],allsections[SGUID],0),1)</f>
        <v>QMS  01 Legality and administration</v>
      </c>
      <c r="P127" t="str">
        <f>INDEX(allsections[[S]:[Order]],MATCH(PIs[[#This Row],[SGUID]],allsections[SGUID],0),2)</f>
        <v>-</v>
      </c>
      <c r="Q127">
        <f>INDEX(allsections[[S]:[Order]],MATCH(PIs[[#This Row],[SGUID]],allsections[SGUID],0),3)</f>
        <v>1</v>
      </c>
      <c r="R127" t="s">
        <v>1457</v>
      </c>
      <c r="S127" t="str">
        <f>INDEX(allsections[[S]:[Order]],MATCH(PIs[[#This Row],[SSGUID]],allsections[SGUID],0),1)</f>
        <v xml:space="preserve">QMS 01.01.01  Legality - Producer group members of producer groups </v>
      </c>
      <c r="T127" t="str">
        <f>INDEX(allsections[[S]:[Order]],MATCH(PIs[[#This Row],[SSGUID]],allsections[SGUID],0),2)</f>
        <v>-</v>
      </c>
      <c r="U127" t="e">
        <f>INDEX(S2PQ_relational[],MATCH(PIs[[#This Row],[GUID]],S2PQ_relational[PIGUID],0),2)</f>
        <v>#N/A</v>
      </c>
      <c r="V127" t="b">
        <v>0</v>
      </c>
    </row>
    <row r="128" spans="1:22">
      <c r="A128" t="s">
        <v>1458</v>
      </c>
      <c r="C128" t="s">
        <v>173</v>
      </c>
      <c r="D128" t="s">
        <v>1459</v>
      </c>
      <c r="E128" t="s">
        <v>1460</v>
      </c>
      <c r="F128" t="s">
        <v>1043</v>
      </c>
      <c r="G128" t="s">
        <v>155</v>
      </c>
      <c r="H128" t="s">
        <v>1044</v>
      </c>
      <c r="I128" t="str">
        <f>INDEX(Level[Level],MATCH(PIs[[#This Row],[L]],Level[GUID],0),1)</f>
        <v>Major Must</v>
      </c>
      <c r="N128" t="s">
        <v>1422</v>
      </c>
      <c r="O128" t="str">
        <f>INDEX(allsections[[S]:[Order]],MATCH(PIs[[#This Row],[SGUID]],allsections[SGUID],0),1)</f>
        <v>QMS  01 Legality and administration</v>
      </c>
      <c r="P128" t="str">
        <f>INDEX(allsections[[S]:[Order]],MATCH(PIs[[#This Row],[SGUID]],allsections[SGUID],0),2)</f>
        <v>-</v>
      </c>
      <c r="Q128">
        <f>INDEX(allsections[[S]:[Order]],MATCH(PIs[[#This Row],[SGUID]],allsections[SGUID],0),3)</f>
        <v>1</v>
      </c>
      <c r="R128" t="s">
        <v>1457</v>
      </c>
      <c r="S128" t="str">
        <f>INDEX(allsections[[S]:[Order]],MATCH(PIs[[#This Row],[SSGUID]],allsections[SGUID],0),1)</f>
        <v xml:space="preserve">QMS 01.01.01  Legality - Producer group members of producer groups </v>
      </c>
      <c r="T128" t="str">
        <f>INDEX(allsections[[S]:[Order]],MATCH(PIs[[#This Row],[SSGUID]],allsections[SGUID],0),2)</f>
        <v>-</v>
      </c>
      <c r="U128" t="e">
        <f>INDEX(S2PQ_relational[],MATCH(PIs[[#This Row],[GUID]],S2PQ_relational[PIGUID],0),2)</f>
        <v>#N/A</v>
      </c>
      <c r="V128" t="b">
        <v>0</v>
      </c>
    </row>
    <row r="129" spans="1:23" ht="409.5">
      <c r="A129" t="s">
        <v>1461</v>
      </c>
      <c r="C129" t="s">
        <v>171</v>
      </c>
      <c r="D129" t="s">
        <v>1462</v>
      </c>
      <c r="E129" s="17" t="s">
        <v>1463</v>
      </c>
      <c r="F129" t="s">
        <v>1043</v>
      </c>
      <c r="G129" t="s">
        <v>155</v>
      </c>
      <c r="H129" t="s">
        <v>1044</v>
      </c>
      <c r="I129" t="str">
        <f>INDEX(Level[Level],MATCH(PIs[[#This Row],[L]],Level[GUID],0),1)</f>
        <v>Major Must</v>
      </c>
      <c r="N129" t="s">
        <v>1422</v>
      </c>
      <c r="O129" t="str">
        <f>INDEX(allsections[[S]:[Order]],MATCH(PIs[[#This Row],[SGUID]],allsections[SGUID],0),1)</f>
        <v>QMS  01 Legality and administration</v>
      </c>
      <c r="P129" t="str">
        <f>INDEX(allsections[[S]:[Order]],MATCH(PIs[[#This Row],[SGUID]],allsections[SGUID],0),2)</f>
        <v>-</v>
      </c>
      <c r="Q129">
        <f>INDEX(allsections[[S]:[Order]],MATCH(PIs[[#This Row],[SGUID]],allsections[SGUID],0),3)</f>
        <v>1</v>
      </c>
      <c r="R129" t="s">
        <v>1457</v>
      </c>
      <c r="S129" t="str">
        <f>INDEX(allsections[[S]:[Order]],MATCH(PIs[[#This Row],[SSGUID]],allsections[SGUID],0),1)</f>
        <v xml:space="preserve">QMS 01.01.01  Legality - Producer group members of producer groups </v>
      </c>
      <c r="T129" t="str">
        <f>INDEX(allsections[[S]:[Order]],MATCH(PIs[[#This Row],[SSGUID]],allsections[SGUID],0),2)</f>
        <v>-</v>
      </c>
      <c r="U129" t="e">
        <f>INDEX(S2PQ_relational[],MATCH(PIs[[#This Row],[GUID]],S2PQ_relational[PIGUID],0),2)</f>
        <v>#N/A</v>
      </c>
      <c r="V129" t="b">
        <v>0</v>
      </c>
    </row>
    <row r="130" spans="1:23">
      <c r="A130" t="s">
        <v>1464</v>
      </c>
      <c r="C130" t="s">
        <v>168</v>
      </c>
      <c r="D130" t="s">
        <v>1465</v>
      </c>
      <c r="E130" t="s">
        <v>1466</v>
      </c>
      <c r="F130" t="s">
        <v>1043</v>
      </c>
      <c r="G130" t="s">
        <v>155</v>
      </c>
      <c r="H130" t="s">
        <v>1044</v>
      </c>
      <c r="I130" t="str">
        <f>INDEX(Level[Level],MATCH(PIs[[#This Row],[L]],Level[GUID],0),1)</f>
        <v>Major Must</v>
      </c>
      <c r="N130" t="s">
        <v>1422</v>
      </c>
      <c r="O130" t="str">
        <f>INDEX(allsections[[S]:[Order]],MATCH(PIs[[#This Row],[SGUID]],allsections[SGUID],0),1)</f>
        <v>QMS  01 Legality and administration</v>
      </c>
      <c r="P130" t="str">
        <f>INDEX(allsections[[S]:[Order]],MATCH(PIs[[#This Row],[SGUID]],allsections[SGUID],0),2)</f>
        <v>-</v>
      </c>
      <c r="Q130">
        <f>INDEX(allsections[[S]:[Order]],MATCH(PIs[[#This Row],[SGUID]],allsections[SGUID],0),3)</f>
        <v>1</v>
      </c>
      <c r="R130" t="s">
        <v>1467</v>
      </c>
      <c r="S130" t="str">
        <f>INDEX(allsections[[S]:[Order]],MATCH(PIs[[#This Row],[SSGUID]],allsections[SGUID],0),1)</f>
        <v xml:space="preserve">QMS 01.01   Legality </v>
      </c>
      <c r="T130" t="str">
        <f>INDEX(allsections[[S]:[Order]],MATCH(PIs[[#This Row],[SSGUID]],allsections[SGUID],0),2)</f>
        <v>-</v>
      </c>
      <c r="U130" t="e">
        <f>INDEX(S2PQ_relational[],MATCH(PIs[[#This Row],[GUID]],S2PQ_relational[PIGUID],0),2)</f>
        <v>#N/A</v>
      </c>
      <c r="V130" t="b">
        <v>0</v>
      </c>
    </row>
    <row r="131" spans="1:23">
      <c r="A131" t="s">
        <v>1468</v>
      </c>
      <c r="C131" t="s">
        <v>166</v>
      </c>
      <c r="D131" t="s">
        <v>1469</v>
      </c>
      <c r="E131" t="s">
        <v>1470</v>
      </c>
      <c r="F131" t="s">
        <v>1043</v>
      </c>
      <c r="G131" t="s">
        <v>155</v>
      </c>
      <c r="H131" t="s">
        <v>1044</v>
      </c>
      <c r="I131" t="str">
        <f>INDEX(Level[Level],MATCH(PIs[[#This Row],[L]],Level[GUID],0),1)</f>
        <v>Major Must</v>
      </c>
      <c r="N131" t="s">
        <v>1422</v>
      </c>
      <c r="O131" t="str">
        <f>INDEX(allsections[[S]:[Order]],MATCH(PIs[[#This Row],[SGUID]],allsections[SGUID],0),1)</f>
        <v>QMS  01 Legality and administration</v>
      </c>
      <c r="P131" t="str">
        <f>INDEX(allsections[[S]:[Order]],MATCH(PIs[[#This Row],[SGUID]],allsections[SGUID],0),2)</f>
        <v>-</v>
      </c>
      <c r="Q131">
        <f>INDEX(allsections[[S]:[Order]],MATCH(PIs[[#This Row],[SGUID]],allsections[SGUID],0),3)</f>
        <v>1</v>
      </c>
      <c r="R131" t="s">
        <v>1467</v>
      </c>
      <c r="S131" t="str">
        <f>INDEX(allsections[[S]:[Order]],MATCH(PIs[[#This Row],[SSGUID]],allsections[SGUID],0),1)</f>
        <v xml:space="preserve">QMS 01.01   Legality </v>
      </c>
      <c r="T131" t="str">
        <f>INDEX(allsections[[S]:[Order]],MATCH(PIs[[#This Row],[SSGUID]],allsections[SGUID],0),2)</f>
        <v>-</v>
      </c>
      <c r="U131" t="e">
        <f>INDEX(S2PQ_relational[],MATCH(PIs[[#This Row],[GUID]],S2PQ_relational[PIGUID],0),2)</f>
        <v>#N/A</v>
      </c>
      <c r="V131" t="b">
        <v>0</v>
      </c>
    </row>
    <row r="132" spans="1:23">
      <c r="A132" t="s">
        <v>1471</v>
      </c>
      <c r="C132" t="s">
        <v>164</v>
      </c>
      <c r="D132" t="s">
        <v>1472</v>
      </c>
      <c r="E132" t="s">
        <v>1473</v>
      </c>
      <c r="F132" t="s">
        <v>1043</v>
      </c>
      <c r="G132" t="s">
        <v>155</v>
      </c>
      <c r="H132" t="s">
        <v>1044</v>
      </c>
      <c r="I132" t="str">
        <f>INDEX(Level[Level],MATCH(PIs[[#This Row],[L]],Level[GUID],0),1)</f>
        <v>Major Must</v>
      </c>
      <c r="N132" t="s">
        <v>1422</v>
      </c>
      <c r="O132" t="str">
        <f>INDEX(allsections[[S]:[Order]],MATCH(PIs[[#This Row],[SGUID]],allsections[SGUID],0),1)</f>
        <v>QMS  01 Legality and administration</v>
      </c>
      <c r="P132" t="str">
        <f>INDEX(allsections[[S]:[Order]],MATCH(PIs[[#This Row],[SGUID]],allsections[SGUID],0),2)</f>
        <v>-</v>
      </c>
      <c r="Q132">
        <f>INDEX(allsections[[S]:[Order]],MATCH(PIs[[#This Row],[SGUID]],allsections[SGUID],0),3)</f>
        <v>1</v>
      </c>
      <c r="R132" t="s">
        <v>1467</v>
      </c>
      <c r="S132" t="str">
        <f>INDEX(allsections[[S]:[Order]],MATCH(PIs[[#This Row],[SSGUID]],allsections[SGUID],0),1)</f>
        <v xml:space="preserve">QMS 01.01   Legality </v>
      </c>
      <c r="T132" t="str">
        <f>INDEX(allsections[[S]:[Order]],MATCH(PIs[[#This Row],[SSGUID]],allsections[SGUID],0),2)</f>
        <v>-</v>
      </c>
      <c r="U132" t="e">
        <f>INDEX(S2PQ_relational[],MATCH(PIs[[#This Row],[GUID]],S2PQ_relational[PIGUID],0),2)</f>
        <v>#N/A</v>
      </c>
      <c r="V132" t="b">
        <v>0</v>
      </c>
    </row>
    <row r="133" spans="1:23">
      <c r="A133" t="s">
        <v>1474</v>
      </c>
      <c r="C133" t="s">
        <v>162</v>
      </c>
      <c r="D133" t="s">
        <v>1475</v>
      </c>
      <c r="E133" t="s">
        <v>1476</v>
      </c>
      <c r="F133" t="s">
        <v>1043</v>
      </c>
      <c r="G133" t="s">
        <v>155</v>
      </c>
      <c r="H133" t="s">
        <v>1044</v>
      </c>
      <c r="I133" t="str">
        <f>INDEX(Level[Level],MATCH(PIs[[#This Row],[L]],Level[GUID],0),1)</f>
        <v>Major Must</v>
      </c>
      <c r="N133" t="s">
        <v>1422</v>
      </c>
      <c r="O133" t="str">
        <f>INDEX(allsections[[S]:[Order]],MATCH(PIs[[#This Row],[SGUID]],allsections[SGUID],0),1)</f>
        <v>QMS  01 Legality and administration</v>
      </c>
      <c r="P133" t="str">
        <f>INDEX(allsections[[S]:[Order]],MATCH(PIs[[#This Row],[SGUID]],allsections[SGUID],0),2)</f>
        <v>-</v>
      </c>
      <c r="Q133">
        <f>INDEX(allsections[[S]:[Order]],MATCH(PIs[[#This Row],[SGUID]],allsections[SGUID],0),3)</f>
        <v>1</v>
      </c>
      <c r="R133" t="s">
        <v>1467</v>
      </c>
      <c r="S133" t="str">
        <f>INDEX(allsections[[S]:[Order]],MATCH(PIs[[#This Row],[SSGUID]],allsections[SGUID],0),1)</f>
        <v xml:space="preserve">QMS 01.01   Legality </v>
      </c>
      <c r="T133" t="str">
        <f>INDEX(allsections[[S]:[Order]],MATCH(PIs[[#This Row],[SSGUID]],allsections[SGUID],0),2)</f>
        <v>-</v>
      </c>
      <c r="U133" t="e">
        <f>INDEX(S2PQ_relational[],MATCH(PIs[[#This Row],[GUID]],S2PQ_relational[PIGUID],0),2)</f>
        <v>#N/A</v>
      </c>
      <c r="V133" t="b">
        <v>0</v>
      </c>
    </row>
    <row r="134" spans="1:23">
      <c r="A134" t="s">
        <v>1477</v>
      </c>
      <c r="C134" t="s">
        <v>160</v>
      </c>
      <c r="D134" t="s">
        <v>1478</v>
      </c>
      <c r="E134" t="s">
        <v>1479</v>
      </c>
      <c r="F134" t="s">
        <v>1043</v>
      </c>
      <c r="G134" t="s">
        <v>155</v>
      </c>
      <c r="H134" t="s">
        <v>1044</v>
      </c>
      <c r="I134" t="str">
        <f>INDEX(Level[Level],MATCH(PIs[[#This Row],[L]],Level[GUID],0),1)</f>
        <v>Major Must</v>
      </c>
      <c r="N134" t="s">
        <v>1422</v>
      </c>
      <c r="O134" t="str">
        <f>INDEX(allsections[[S]:[Order]],MATCH(PIs[[#This Row],[SGUID]],allsections[SGUID],0),1)</f>
        <v>QMS  01 Legality and administration</v>
      </c>
      <c r="P134" t="str">
        <f>INDEX(allsections[[S]:[Order]],MATCH(PIs[[#This Row],[SGUID]],allsections[SGUID],0),2)</f>
        <v>-</v>
      </c>
      <c r="Q134">
        <f>INDEX(allsections[[S]:[Order]],MATCH(PIs[[#This Row],[SGUID]],allsections[SGUID],0),3)</f>
        <v>1</v>
      </c>
      <c r="R134" t="s">
        <v>1467</v>
      </c>
      <c r="S134" t="str">
        <f>INDEX(allsections[[S]:[Order]],MATCH(PIs[[#This Row],[SSGUID]],allsections[SGUID],0),1)</f>
        <v xml:space="preserve">QMS 01.01   Legality </v>
      </c>
      <c r="T134" t="str">
        <f>INDEX(allsections[[S]:[Order]],MATCH(PIs[[#This Row],[SSGUID]],allsections[SGUID],0),2)</f>
        <v>-</v>
      </c>
      <c r="U134" t="e">
        <f>INDEX(S2PQ_relational[],MATCH(PIs[[#This Row],[GUID]],S2PQ_relational[PIGUID],0),2)</f>
        <v>#N/A</v>
      </c>
      <c r="V134" t="b">
        <v>0</v>
      </c>
    </row>
    <row r="135" spans="1:23">
      <c r="A135" t="s">
        <v>1480</v>
      </c>
      <c r="C135" t="s">
        <v>158</v>
      </c>
      <c r="D135" t="s">
        <v>1481</v>
      </c>
      <c r="E135" t="s">
        <v>1482</v>
      </c>
      <c r="F135" t="s">
        <v>1043</v>
      </c>
      <c r="G135" t="s">
        <v>155</v>
      </c>
      <c r="H135" t="s">
        <v>1044</v>
      </c>
      <c r="I135" t="str">
        <f>INDEX(Level[Level],MATCH(PIs[[#This Row],[L]],Level[GUID],0),1)</f>
        <v>Major Must</v>
      </c>
      <c r="N135" t="s">
        <v>1422</v>
      </c>
      <c r="O135" t="str">
        <f>INDEX(allsections[[S]:[Order]],MATCH(PIs[[#This Row],[SGUID]],allsections[SGUID],0),1)</f>
        <v>QMS  01 Legality and administration</v>
      </c>
      <c r="P135" t="str">
        <f>INDEX(allsections[[S]:[Order]],MATCH(PIs[[#This Row],[SGUID]],allsections[SGUID],0),2)</f>
        <v>-</v>
      </c>
      <c r="Q135">
        <f>INDEX(allsections[[S]:[Order]],MATCH(PIs[[#This Row],[SGUID]],allsections[SGUID],0),3)</f>
        <v>1</v>
      </c>
      <c r="R135" t="s">
        <v>1467</v>
      </c>
      <c r="S135" t="str">
        <f>INDEX(allsections[[S]:[Order]],MATCH(PIs[[#This Row],[SSGUID]],allsections[SGUID],0),1)</f>
        <v xml:space="preserve">QMS 01.01   Legality </v>
      </c>
      <c r="T135" t="str">
        <f>INDEX(allsections[[S]:[Order]],MATCH(PIs[[#This Row],[SSGUID]],allsections[SGUID],0),2)</f>
        <v>-</v>
      </c>
      <c r="U135" t="e">
        <f>INDEX(S2PQ_relational[],MATCH(PIs[[#This Row],[GUID]],S2PQ_relational[PIGUID],0),2)</f>
        <v>#N/A</v>
      </c>
      <c r="V135" t="b">
        <v>0</v>
      </c>
    </row>
    <row r="136" spans="1:23" ht="409.5">
      <c r="A136" t="s">
        <v>1483</v>
      </c>
      <c r="C136" t="s">
        <v>729</v>
      </c>
      <c r="D136" t="s">
        <v>1484</v>
      </c>
      <c r="E136" t="s">
        <v>1485</v>
      </c>
      <c r="F136" t="s">
        <v>1486</v>
      </c>
      <c r="G136" s="17" t="s">
        <v>1487</v>
      </c>
      <c r="H136" t="s">
        <v>1044</v>
      </c>
      <c r="I136" t="str">
        <f>INDEX(Level[Level],MATCH(PIs[[#This Row],[L]],Level[GUID],0),1)</f>
        <v>Major Must</v>
      </c>
      <c r="N136" t="s">
        <v>1488</v>
      </c>
      <c r="O136" t="str">
        <f>INDEX(allsections[[S]:[Order]],MATCH(PIs[[#This Row],[SGUID]],allsections[SGUID],0),1)</f>
        <v>FV 32 PLANT PROTECTION PRODUCTS</v>
      </c>
      <c r="P136" t="str">
        <f>INDEX(allsections[[S]:[Order]],MATCH(PIs[[#This Row],[SGUID]],allsections[SGUID],0),2)</f>
        <v>-</v>
      </c>
      <c r="Q136">
        <f>INDEX(allsections[[S]:[Order]],MATCH(PIs[[#This Row],[SGUID]],allsections[SGUID],0),3)</f>
        <v>32</v>
      </c>
      <c r="R136" t="s">
        <v>1489</v>
      </c>
      <c r="S136" t="str">
        <f>INDEX(allsections[[S]:[Order]],MATCH(PIs[[#This Row],[SSGUID]],allsections[SGUID],0),1)</f>
        <v>FV 32.01 Plant protection product management</v>
      </c>
      <c r="T136" t="str">
        <f>INDEX(allsections[[S]:[Order]],MATCH(PIs[[#This Row],[SSGUID]],allsections[SGUID],0),2)</f>
        <v>-</v>
      </c>
      <c r="U136" t="e">
        <f>INDEX(S2PQ_relational[],MATCH(PIs[[#This Row],[GUID]],S2PQ_relational[PIGUID],0),2)</f>
        <v>#N/A</v>
      </c>
      <c r="V136" t="b">
        <v>0</v>
      </c>
      <c r="W136" t="b">
        <v>1</v>
      </c>
    </row>
    <row r="137" spans="1:23" ht="409.5">
      <c r="A137" t="s">
        <v>1490</v>
      </c>
      <c r="C137" t="s">
        <v>726</v>
      </c>
      <c r="D137" t="s">
        <v>1491</v>
      </c>
      <c r="E137" t="s">
        <v>1492</v>
      </c>
      <c r="F137" t="s">
        <v>1493</v>
      </c>
      <c r="G137" s="17" t="s">
        <v>1494</v>
      </c>
      <c r="H137" t="s">
        <v>1044</v>
      </c>
      <c r="I137" t="str">
        <f>INDEX(Level[Level],MATCH(PIs[[#This Row],[L]],Level[GUID],0),1)</f>
        <v>Major Must</v>
      </c>
      <c r="N137" t="s">
        <v>1488</v>
      </c>
      <c r="O137" t="str">
        <f>INDEX(allsections[[S]:[Order]],MATCH(PIs[[#This Row],[SGUID]],allsections[SGUID],0),1)</f>
        <v>FV 32 PLANT PROTECTION PRODUCTS</v>
      </c>
      <c r="P137" t="str">
        <f>INDEX(allsections[[S]:[Order]],MATCH(PIs[[#This Row],[SGUID]],allsections[SGUID],0),2)</f>
        <v>-</v>
      </c>
      <c r="Q137">
        <f>INDEX(allsections[[S]:[Order]],MATCH(PIs[[#This Row],[SGUID]],allsections[SGUID],0),3)</f>
        <v>32</v>
      </c>
      <c r="R137" t="s">
        <v>1489</v>
      </c>
      <c r="S137" t="str">
        <f>INDEX(allsections[[S]:[Order]],MATCH(PIs[[#This Row],[SSGUID]],allsections[SGUID],0),1)</f>
        <v>FV 32.01 Plant protection product management</v>
      </c>
      <c r="T137" t="str">
        <f>INDEX(allsections[[S]:[Order]],MATCH(PIs[[#This Row],[SSGUID]],allsections[SGUID],0),2)</f>
        <v>-</v>
      </c>
      <c r="U137" t="e">
        <f>INDEX(S2PQ_relational[],MATCH(PIs[[#This Row],[GUID]],S2PQ_relational[PIGUID],0),2)</f>
        <v>#N/A</v>
      </c>
      <c r="V137" t="b">
        <v>0</v>
      </c>
      <c r="W137" t="b">
        <v>1</v>
      </c>
    </row>
    <row r="138" spans="1:23" ht="362.5">
      <c r="A138" t="s">
        <v>1495</v>
      </c>
      <c r="C138" t="s">
        <v>777</v>
      </c>
      <c r="D138" t="s">
        <v>1496</v>
      </c>
      <c r="E138" t="s">
        <v>1497</v>
      </c>
      <c r="F138" t="s">
        <v>1498</v>
      </c>
      <c r="G138" s="17" t="s">
        <v>1499</v>
      </c>
      <c r="H138" t="s">
        <v>1500</v>
      </c>
      <c r="I138" t="str">
        <f>INDEX(Level[Level],MATCH(PIs[[#This Row],[L]],Level[GUID],0),1)</f>
        <v>Minor Must</v>
      </c>
      <c r="N138" t="s">
        <v>1488</v>
      </c>
      <c r="O138" t="str">
        <f>INDEX(allsections[[S]:[Order]],MATCH(PIs[[#This Row],[SGUID]],allsections[SGUID],0),1)</f>
        <v>FV 32 PLANT PROTECTION PRODUCTS</v>
      </c>
      <c r="P138" t="str">
        <f>INDEX(allsections[[S]:[Order]],MATCH(PIs[[#This Row],[SGUID]],allsections[SGUID],0),2)</f>
        <v>-</v>
      </c>
      <c r="Q138">
        <f>INDEX(allsections[[S]:[Order]],MATCH(PIs[[#This Row],[SGUID]],allsections[SGUID],0),3)</f>
        <v>32</v>
      </c>
      <c r="R138" t="s">
        <v>1501</v>
      </c>
      <c r="S138" t="str">
        <f>INDEX(allsections[[S]:[Order]],MATCH(PIs[[#This Row],[SSGUID]],allsections[SGUID],0),1)</f>
        <v>FV 32.09 Plant protection product and postharvest treatment product storage</v>
      </c>
      <c r="T138" t="str">
        <f>INDEX(allsections[[S]:[Order]],MATCH(PIs[[#This Row],[SSGUID]],allsections[SGUID],0),2)</f>
        <v>-</v>
      </c>
      <c r="U138" t="e">
        <f>INDEX(S2PQ_relational[],MATCH(PIs[[#This Row],[GUID]],S2PQ_relational[PIGUID],0),2)</f>
        <v>#N/A</v>
      </c>
      <c r="V138" t="b">
        <v>0</v>
      </c>
      <c r="W138" t="b">
        <v>1</v>
      </c>
    </row>
    <row r="139" spans="1:23" ht="409.5">
      <c r="A139" t="s">
        <v>1502</v>
      </c>
      <c r="C139" t="s">
        <v>771</v>
      </c>
      <c r="D139" t="s">
        <v>1503</v>
      </c>
      <c r="E139" t="s">
        <v>1504</v>
      </c>
      <c r="F139" t="s">
        <v>1505</v>
      </c>
      <c r="G139" s="17" t="s">
        <v>1506</v>
      </c>
      <c r="H139" t="s">
        <v>1044</v>
      </c>
      <c r="I139" t="str">
        <f>INDEX(Level[Level],MATCH(PIs[[#This Row],[L]],Level[GUID],0),1)</f>
        <v>Major Must</v>
      </c>
      <c r="N139" t="s">
        <v>1488</v>
      </c>
      <c r="O139" t="str">
        <f>INDEX(allsections[[S]:[Order]],MATCH(PIs[[#This Row],[SGUID]],allsections[SGUID],0),1)</f>
        <v>FV 32 PLANT PROTECTION PRODUCTS</v>
      </c>
      <c r="P139" t="str">
        <f>INDEX(allsections[[S]:[Order]],MATCH(PIs[[#This Row],[SGUID]],allsections[SGUID],0),2)</f>
        <v>-</v>
      </c>
      <c r="Q139">
        <f>INDEX(allsections[[S]:[Order]],MATCH(PIs[[#This Row],[SGUID]],allsections[SGUID],0),3)</f>
        <v>32</v>
      </c>
      <c r="R139" t="s">
        <v>1501</v>
      </c>
      <c r="S139" t="str">
        <f>INDEX(allsections[[S]:[Order]],MATCH(PIs[[#This Row],[SSGUID]],allsections[SGUID],0),1)</f>
        <v>FV 32.09 Plant protection product and postharvest treatment product storage</v>
      </c>
      <c r="T139" t="str">
        <f>INDEX(allsections[[S]:[Order]],MATCH(PIs[[#This Row],[SSGUID]],allsections[SGUID],0),2)</f>
        <v>-</v>
      </c>
      <c r="U139" t="e">
        <f>INDEX(S2PQ_relational[],MATCH(PIs[[#This Row],[GUID]],S2PQ_relational[PIGUID],0),2)</f>
        <v>#N/A</v>
      </c>
      <c r="V139" t="b">
        <v>0</v>
      </c>
      <c r="W139" t="b">
        <v>1</v>
      </c>
    </row>
    <row r="140" spans="1:23" ht="409.5">
      <c r="A140" t="s">
        <v>1507</v>
      </c>
      <c r="C140" t="s">
        <v>733</v>
      </c>
      <c r="D140" t="s">
        <v>1508</v>
      </c>
      <c r="E140" t="s">
        <v>1509</v>
      </c>
      <c r="F140" t="s">
        <v>1510</v>
      </c>
      <c r="G140" s="17" t="s">
        <v>1511</v>
      </c>
      <c r="H140" t="s">
        <v>1044</v>
      </c>
      <c r="I140" t="str">
        <f>INDEX(Level[Level],MATCH(PIs[[#This Row],[L]],Level[GUID],0),1)</f>
        <v>Major Must</v>
      </c>
      <c r="N140" t="s">
        <v>1488</v>
      </c>
      <c r="O140" t="str">
        <f>INDEX(allsections[[S]:[Order]],MATCH(PIs[[#This Row],[SGUID]],allsections[SGUID],0),1)</f>
        <v>FV 32 PLANT PROTECTION PRODUCTS</v>
      </c>
      <c r="P140" t="str">
        <f>INDEX(allsections[[S]:[Order]],MATCH(PIs[[#This Row],[SGUID]],allsections[SGUID],0),2)</f>
        <v>-</v>
      </c>
      <c r="Q140">
        <f>INDEX(allsections[[S]:[Order]],MATCH(PIs[[#This Row],[SGUID]],allsections[SGUID],0),3)</f>
        <v>32</v>
      </c>
      <c r="R140" t="s">
        <v>1512</v>
      </c>
      <c r="S140" t="str">
        <f>INDEX(allsections[[S]:[Order]],MATCH(PIs[[#This Row],[SSGUID]],allsections[SGUID],0),1)</f>
        <v>FV 32.02 Application records</v>
      </c>
      <c r="T140" t="str">
        <f>INDEX(allsections[[S]:[Order]],MATCH(PIs[[#This Row],[SSGUID]],allsections[SGUID],0),2)</f>
        <v>-</v>
      </c>
      <c r="U140" t="e">
        <f>INDEX(S2PQ_relational[],MATCH(PIs[[#This Row],[GUID]],S2PQ_relational[PIGUID],0),2)</f>
        <v>#N/A</v>
      </c>
      <c r="V140" t="b">
        <v>0</v>
      </c>
      <c r="W140" t="b">
        <v>1</v>
      </c>
    </row>
    <row r="141" spans="1:23">
      <c r="A141" t="s">
        <v>1513</v>
      </c>
      <c r="C141" t="s">
        <v>584</v>
      </c>
      <c r="D141" t="s">
        <v>1514</v>
      </c>
      <c r="E141" t="s">
        <v>1515</v>
      </c>
      <c r="F141" t="s">
        <v>1516</v>
      </c>
      <c r="G141" t="s">
        <v>1517</v>
      </c>
      <c r="H141" t="s">
        <v>1500</v>
      </c>
      <c r="I141" t="str">
        <f>INDEX(Level[Level],MATCH(PIs[[#This Row],[L]],Level[GUID],0),1)</f>
        <v>Minor Must</v>
      </c>
      <c r="N141" t="s">
        <v>1518</v>
      </c>
      <c r="O141" t="str">
        <f>INDEX(allsections[[S]:[Order]],MATCH(PIs[[#This Row],[SGUID]],allsections[SGUID],0),1)</f>
        <v>FV 20 WORKERS’ HEALTH, SAFETY, AND WELFARE</v>
      </c>
      <c r="P141" t="str">
        <f>INDEX(allsections[[S]:[Order]],MATCH(PIs[[#This Row],[SGUID]],allsections[SGUID],0),2)</f>
        <v>-</v>
      </c>
      <c r="Q141">
        <f>INDEX(allsections[[S]:[Order]],MATCH(PIs[[#This Row],[SGUID]],allsections[SGUID],0),3)</f>
        <v>20</v>
      </c>
      <c r="R141" t="s">
        <v>1519</v>
      </c>
      <c r="S141" t="str">
        <f>INDEX(allsections[[S]:[Order]],MATCH(PIs[[#This Row],[SSGUID]],allsections[SGUID],0),1)</f>
        <v>FV 20.03 Personal protective equipment</v>
      </c>
      <c r="T141" t="str">
        <f>INDEX(allsections[[S]:[Order]],MATCH(PIs[[#This Row],[SSGUID]],allsections[SGUID],0),2)</f>
        <v>-</v>
      </c>
      <c r="U141" t="e">
        <f>INDEX(S2PQ_relational[],MATCH(PIs[[#This Row],[GUID]],S2PQ_relational[PIGUID],0),2)</f>
        <v>#N/A</v>
      </c>
      <c r="V141" t="b">
        <v>0</v>
      </c>
      <c r="W141" t="b">
        <v>1</v>
      </c>
    </row>
    <row r="142" spans="1:23" ht="409.5">
      <c r="A142" t="s">
        <v>1520</v>
      </c>
      <c r="C142" t="s">
        <v>475</v>
      </c>
      <c r="D142" t="s">
        <v>1521</v>
      </c>
      <c r="E142" t="s">
        <v>1522</v>
      </c>
      <c r="F142" t="s">
        <v>1523</v>
      </c>
      <c r="G142" s="17" t="s">
        <v>1524</v>
      </c>
      <c r="H142" t="s">
        <v>1044</v>
      </c>
      <c r="I142" t="str">
        <f>INDEX(Level[Level],MATCH(PIs[[#This Row],[L]],Level[GUID],0),1)</f>
        <v>Major Must</v>
      </c>
      <c r="N142" t="s">
        <v>1525</v>
      </c>
      <c r="O142" t="str">
        <f>INDEX(allsections[[S]:[Order]],MATCH(PIs[[#This Row],[SGUID]],allsections[SGUID],0),1)</f>
        <v>FV 03 RESOURCE MANAGEMENT AND TRAINING</v>
      </c>
      <c r="P142" t="str">
        <f>INDEX(allsections[[S]:[Order]],MATCH(PIs[[#This Row],[SGUID]],allsections[SGUID],0),2)</f>
        <v>-</v>
      </c>
      <c r="Q142">
        <f>INDEX(allsections[[S]:[Order]],MATCH(PIs[[#This Row],[SGUID]],allsections[SGUID],0),3)</f>
        <v>3</v>
      </c>
      <c r="R142" t="s">
        <v>1046</v>
      </c>
      <c r="S142" t="str">
        <f>INDEX(allsections[[S]:[Order]],MATCH(PIs[[#This Row],[SSGUID]],allsections[SGUID],0),1)</f>
        <v>-</v>
      </c>
      <c r="T142" t="str">
        <f>INDEX(allsections[[S]:[Order]],MATCH(PIs[[#This Row],[SSGUID]],allsections[SGUID],0),2)</f>
        <v>-</v>
      </c>
      <c r="U142" t="e">
        <f>INDEX(S2PQ_relational[],MATCH(PIs[[#This Row],[GUID]],S2PQ_relational[PIGUID],0),2)</f>
        <v>#N/A</v>
      </c>
      <c r="V142" t="b">
        <v>0</v>
      </c>
      <c r="W142" t="b">
        <v>1</v>
      </c>
    </row>
    <row r="143" spans="1:23">
      <c r="A143" t="s">
        <v>1526</v>
      </c>
      <c r="C143" t="s">
        <v>649</v>
      </c>
      <c r="D143" t="s">
        <v>1527</v>
      </c>
      <c r="E143" t="s">
        <v>1528</v>
      </c>
      <c r="F143" t="s">
        <v>1529</v>
      </c>
      <c r="G143" t="s">
        <v>1530</v>
      </c>
      <c r="H143" t="s">
        <v>1531</v>
      </c>
      <c r="I143" t="str">
        <f>INDEX(Level[Level],MATCH(PIs[[#This Row],[L]],Level[GUID],0),1)</f>
        <v>Recom.</v>
      </c>
      <c r="N143" t="s">
        <v>1532</v>
      </c>
      <c r="O143" t="str">
        <f>INDEX(allsections[[S]:[Order]],MATCH(PIs[[#This Row],[SGUID]],allsections[SGUID],0),1)</f>
        <v>FV 25 WASTE MANAGEMENT</v>
      </c>
      <c r="P143" t="str">
        <f>INDEX(allsections[[S]:[Order]],MATCH(PIs[[#This Row],[SGUID]],allsections[SGUID],0),2)</f>
        <v>-</v>
      </c>
      <c r="Q143">
        <f>INDEX(allsections[[S]:[Order]],MATCH(PIs[[#This Row],[SGUID]],allsections[SGUID],0),3)</f>
        <v>25</v>
      </c>
      <c r="R143" t="s">
        <v>1046</v>
      </c>
      <c r="S143" t="str">
        <f>INDEX(allsections[[S]:[Order]],MATCH(PIs[[#This Row],[SSGUID]],allsections[SGUID],0),1)</f>
        <v>-</v>
      </c>
      <c r="T143" t="str">
        <f>INDEX(allsections[[S]:[Order]],MATCH(PIs[[#This Row],[SSGUID]],allsections[SGUID],0),2)</f>
        <v>-</v>
      </c>
      <c r="U143" t="e">
        <f>INDEX(S2PQ_relational[],MATCH(PIs[[#This Row],[GUID]],S2PQ_relational[PIGUID],0),2)</f>
        <v>#N/A</v>
      </c>
      <c r="V143" t="b">
        <v>0</v>
      </c>
      <c r="W143" t="b">
        <v>1</v>
      </c>
    </row>
    <row r="144" spans="1:23" ht="409.5">
      <c r="A144" t="s">
        <v>1533</v>
      </c>
      <c r="C144" t="s">
        <v>496</v>
      </c>
      <c r="D144" t="s">
        <v>1534</v>
      </c>
      <c r="E144" t="s">
        <v>1535</v>
      </c>
      <c r="F144" t="s">
        <v>1536</v>
      </c>
      <c r="G144" s="17" t="s">
        <v>1537</v>
      </c>
      <c r="H144" t="s">
        <v>1044</v>
      </c>
      <c r="I144" t="str">
        <f>INDEX(Level[Level],MATCH(PIs[[#This Row],[L]],Level[GUID],0),1)</f>
        <v>Major Must</v>
      </c>
      <c r="N144" t="s">
        <v>1538</v>
      </c>
      <c r="O144" t="str">
        <f>INDEX(allsections[[S]:[Order]],MATCH(PIs[[#This Row],[SGUID]],allsections[SGUID],0),1)</f>
        <v>FV 11 NON-CONFORMING PRODUCTS</v>
      </c>
      <c r="P144" t="str">
        <f>INDEX(allsections[[S]:[Order]],MATCH(PIs[[#This Row],[SGUID]],allsections[SGUID],0),2)</f>
        <v>-</v>
      </c>
      <c r="Q144">
        <f>INDEX(allsections[[S]:[Order]],MATCH(PIs[[#This Row],[SGUID]],allsections[SGUID],0),3)</f>
        <v>11</v>
      </c>
      <c r="R144" t="s">
        <v>1046</v>
      </c>
      <c r="S144" t="str">
        <f>INDEX(allsections[[S]:[Order]],MATCH(PIs[[#This Row],[SSGUID]],allsections[SGUID],0),1)</f>
        <v>-</v>
      </c>
      <c r="T144" t="str">
        <f>INDEX(allsections[[S]:[Order]],MATCH(PIs[[#This Row],[SSGUID]],allsections[SGUID],0),2)</f>
        <v>-</v>
      </c>
      <c r="U144" t="e">
        <f>INDEX(S2PQ_relational[],MATCH(PIs[[#This Row],[GUID]],S2PQ_relational[PIGUID],0),2)</f>
        <v>#N/A</v>
      </c>
      <c r="V144" t="b">
        <v>0</v>
      </c>
      <c r="W144" t="b">
        <v>1</v>
      </c>
    </row>
    <row r="145" spans="1:23" ht="409.5">
      <c r="A145" t="s">
        <v>1539</v>
      </c>
      <c r="C145" t="s">
        <v>488</v>
      </c>
      <c r="D145" t="s">
        <v>1540</v>
      </c>
      <c r="E145" t="s">
        <v>1541</v>
      </c>
      <c r="F145" t="s">
        <v>1542</v>
      </c>
      <c r="G145" s="17" t="s">
        <v>1543</v>
      </c>
      <c r="H145" t="s">
        <v>1500</v>
      </c>
      <c r="I145" t="str">
        <f>INDEX(Level[Level],MATCH(PIs[[#This Row],[L]],Level[GUID],0),1)</f>
        <v>Minor Must</v>
      </c>
      <c r="N145" t="s">
        <v>1544</v>
      </c>
      <c r="O145" t="str">
        <f>INDEX(allsections[[S]:[Order]],MATCH(PIs[[#This Row],[SGUID]],allsections[SGUID],0),1)</f>
        <v>FV 05 SPECIFICATIONS, SUPPLIERS, AND STOCK MANAGEMENT</v>
      </c>
      <c r="P145" t="str">
        <f>INDEX(allsections[[S]:[Order]],MATCH(PIs[[#This Row],[SGUID]],allsections[SGUID],0),2)</f>
        <v>-</v>
      </c>
      <c r="Q145">
        <f>INDEX(allsections[[S]:[Order]],MATCH(PIs[[#This Row],[SGUID]],allsections[SGUID],0),3)</f>
        <v>5</v>
      </c>
      <c r="R145" t="s">
        <v>1046</v>
      </c>
      <c r="S145" t="str">
        <f>INDEX(allsections[[S]:[Order]],MATCH(PIs[[#This Row],[SSGUID]],allsections[SGUID],0),1)</f>
        <v>-</v>
      </c>
      <c r="T145" t="str">
        <f>INDEX(allsections[[S]:[Order]],MATCH(PIs[[#This Row],[SSGUID]],allsections[SGUID],0),2)</f>
        <v>-</v>
      </c>
      <c r="U145" t="e">
        <f>INDEX(S2PQ_relational[],MATCH(PIs[[#This Row],[GUID]],S2PQ_relational[PIGUID],0),2)</f>
        <v>#N/A</v>
      </c>
      <c r="V145" t="b">
        <v>0</v>
      </c>
      <c r="W145" t="b">
        <v>1</v>
      </c>
    </row>
    <row r="146" spans="1:23" ht="409.5">
      <c r="A146" t="s">
        <v>1545</v>
      </c>
      <c r="C146" t="s">
        <v>485</v>
      </c>
      <c r="D146" t="s">
        <v>1546</v>
      </c>
      <c r="E146" t="s">
        <v>1547</v>
      </c>
      <c r="F146" t="s">
        <v>1548</v>
      </c>
      <c r="G146" s="17" t="s">
        <v>1549</v>
      </c>
      <c r="H146" t="s">
        <v>1500</v>
      </c>
      <c r="I146" t="str">
        <f>INDEX(Level[Level],MATCH(PIs[[#This Row],[L]],Level[GUID],0),1)</f>
        <v>Minor Must</v>
      </c>
      <c r="N146" t="s">
        <v>1544</v>
      </c>
      <c r="O146" t="str">
        <f>INDEX(allsections[[S]:[Order]],MATCH(PIs[[#This Row],[SGUID]],allsections[SGUID],0),1)</f>
        <v>FV 05 SPECIFICATIONS, SUPPLIERS, AND STOCK MANAGEMENT</v>
      </c>
      <c r="P146" t="str">
        <f>INDEX(allsections[[S]:[Order]],MATCH(PIs[[#This Row],[SGUID]],allsections[SGUID],0),2)</f>
        <v>-</v>
      </c>
      <c r="Q146">
        <f>INDEX(allsections[[S]:[Order]],MATCH(PIs[[#This Row],[SGUID]],allsections[SGUID],0),3)</f>
        <v>5</v>
      </c>
      <c r="R146" t="s">
        <v>1046</v>
      </c>
      <c r="S146" t="str">
        <f>INDEX(allsections[[S]:[Order]],MATCH(PIs[[#This Row],[SSGUID]],allsections[SGUID],0),1)</f>
        <v>-</v>
      </c>
      <c r="T146" t="str">
        <f>INDEX(allsections[[S]:[Order]],MATCH(PIs[[#This Row],[SSGUID]],allsections[SGUID],0),2)</f>
        <v>-</v>
      </c>
      <c r="U146" t="e">
        <f>INDEX(S2PQ_relational[],MATCH(PIs[[#This Row],[GUID]],S2PQ_relational[PIGUID],0),2)</f>
        <v>#N/A</v>
      </c>
      <c r="V146" t="b">
        <v>0</v>
      </c>
      <c r="W146" t="b">
        <v>1</v>
      </c>
    </row>
    <row r="147" spans="1:23" ht="409.5">
      <c r="A147" t="s">
        <v>1550</v>
      </c>
      <c r="C147" t="s">
        <v>500</v>
      </c>
      <c r="D147" t="s">
        <v>1551</v>
      </c>
      <c r="E147" t="s">
        <v>1552</v>
      </c>
      <c r="F147" t="s">
        <v>1553</v>
      </c>
      <c r="G147" s="17" t="s">
        <v>1554</v>
      </c>
      <c r="H147" t="s">
        <v>1500</v>
      </c>
      <c r="I147" t="str">
        <f>INDEX(Level[Level],MATCH(PIs[[#This Row],[L]],Level[GUID],0),1)</f>
        <v>Minor Must</v>
      </c>
      <c r="N147" t="s">
        <v>1555</v>
      </c>
      <c r="O147" t="str">
        <f>INDEX(allsections[[S]:[Order]],MATCH(PIs[[#This Row],[SGUID]],allsections[SGUID],0),1)</f>
        <v>FV 12 LABORATORY TESTING</v>
      </c>
      <c r="P147" t="str">
        <f>INDEX(allsections[[S]:[Order]],MATCH(PIs[[#This Row],[SGUID]],allsections[SGUID],0),2)</f>
        <v>-</v>
      </c>
      <c r="Q147">
        <f>INDEX(allsections[[S]:[Order]],MATCH(PIs[[#This Row],[SGUID]],allsections[SGUID],0),3)</f>
        <v>12</v>
      </c>
      <c r="R147" t="s">
        <v>1046</v>
      </c>
      <c r="S147" t="str">
        <f>INDEX(allsections[[S]:[Order]],MATCH(PIs[[#This Row],[SSGUID]],allsections[SGUID],0),1)</f>
        <v>-</v>
      </c>
      <c r="T147" t="str">
        <f>INDEX(allsections[[S]:[Order]],MATCH(PIs[[#This Row],[SSGUID]],allsections[SGUID],0),2)</f>
        <v>-</v>
      </c>
      <c r="U147" t="e">
        <f>INDEX(S2PQ_relational[],MATCH(PIs[[#This Row],[GUID]],S2PQ_relational[PIGUID],0),2)</f>
        <v>#N/A</v>
      </c>
      <c r="V147" t="b">
        <v>0</v>
      </c>
      <c r="W147" t="b">
        <v>1</v>
      </c>
    </row>
    <row r="148" spans="1:23">
      <c r="A148" t="s">
        <v>1556</v>
      </c>
      <c r="C148" t="s">
        <v>617</v>
      </c>
      <c r="D148" t="s">
        <v>1557</v>
      </c>
      <c r="E148" t="s">
        <v>1558</v>
      </c>
      <c r="F148" t="s">
        <v>1559</v>
      </c>
      <c r="G148" t="s">
        <v>1560</v>
      </c>
      <c r="H148" t="s">
        <v>1044</v>
      </c>
      <c r="I148" t="str">
        <f>INDEX(Level[Level],MATCH(PIs[[#This Row],[L]],Level[GUID],0),1)</f>
        <v>Major Must</v>
      </c>
      <c r="N148" t="s">
        <v>1561</v>
      </c>
      <c r="O148" t="str">
        <f>INDEX(allsections[[S]:[Order]],MATCH(PIs[[#This Row],[SGUID]],allsections[SGUID],0),1)</f>
        <v>FV 21 SITE MANAGEMENT</v>
      </c>
      <c r="P148" t="str">
        <f>INDEX(allsections[[S]:[Order]],MATCH(PIs[[#This Row],[SGUID]],allsections[SGUID],0),2)</f>
        <v>-</v>
      </c>
      <c r="Q148">
        <f>INDEX(allsections[[S]:[Order]],MATCH(PIs[[#This Row],[SGUID]],allsections[SGUID],0),3)</f>
        <v>21</v>
      </c>
      <c r="R148" t="s">
        <v>1046</v>
      </c>
      <c r="S148" t="str">
        <f>INDEX(allsections[[S]:[Order]],MATCH(PIs[[#This Row],[SSGUID]],allsections[SGUID],0),1)</f>
        <v>-</v>
      </c>
      <c r="T148" t="str">
        <f>INDEX(allsections[[S]:[Order]],MATCH(PIs[[#This Row],[SSGUID]],allsections[SGUID],0),2)</f>
        <v>-</v>
      </c>
      <c r="U148" t="e">
        <f>INDEX(S2PQ_relational[],MATCH(PIs[[#This Row],[GUID]],S2PQ_relational[PIGUID],0),2)</f>
        <v>#N/A</v>
      </c>
      <c r="V148" t="b">
        <v>0</v>
      </c>
      <c r="W148" t="b">
        <v>1</v>
      </c>
    </row>
    <row r="149" spans="1:23" ht="409.5">
      <c r="A149" t="s">
        <v>1562</v>
      </c>
      <c r="C149" t="s">
        <v>526</v>
      </c>
      <c r="D149" t="s">
        <v>1563</v>
      </c>
      <c r="E149" t="s">
        <v>1564</v>
      </c>
      <c r="F149" t="s">
        <v>1565</v>
      </c>
      <c r="G149" s="17" t="s">
        <v>1566</v>
      </c>
      <c r="H149" t="s">
        <v>1044</v>
      </c>
      <c r="I149" t="str">
        <f>INDEX(Level[Level],MATCH(PIs[[#This Row],[L]],Level[GUID],0),1)</f>
        <v>Major Must</v>
      </c>
      <c r="N149" t="s">
        <v>1567</v>
      </c>
      <c r="O149" t="str">
        <f>INDEX(allsections[[S]:[Order]],MATCH(PIs[[#This Row],[SGUID]],allsections[SGUID],0),1)</f>
        <v>FV 19 HYGIENE</v>
      </c>
      <c r="P149" t="str">
        <f>INDEX(allsections[[S]:[Order]],MATCH(PIs[[#This Row],[SGUID]],allsections[SGUID],0),2)</f>
        <v>-</v>
      </c>
      <c r="Q149">
        <f>INDEX(allsections[[S]:[Order]],MATCH(PIs[[#This Row],[SGUID]],allsections[SGUID],0),3)</f>
        <v>19</v>
      </c>
      <c r="R149" t="s">
        <v>1046</v>
      </c>
      <c r="S149" t="str">
        <f>INDEX(allsections[[S]:[Order]],MATCH(PIs[[#This Row],[SSGUID]],allsections[SGUID],0),1)</f>
        <v>-</v>
      </c>
      <c r="T149" t="str">
        <f>INDEX(allsections[[S]:[Order]],MATCH(PIs[[#This Row],[SSGUID]],allsections[SGUID],0),2)</f>
        <v>-</v>
      </c>
      <c r="U149" t="e">
        <f>INDEX(S2PQ_relational[],MATCH(PIs[[#This Row],[GUID]],S2PQ_relational[PIGUID],0),2)</f>
        <v>#N/A</v>
      </c>
      <c r="V149" t="b">
        <v>0</v>
      </c>
      <c r="W149" t="b">
        <v>1</v>
      </c>
    </row>
    <row r="150" spans="1:23">
      <c r="A150" t="s">
        <v>1568</v>
      </c>
      <c r="C150" t="s">
        <v>535</v>
      </c>
      <c r="D150" t="s">
        <v>1569</v>
      </c>
      <c r="E150" t="s">
        <v>1570</v>
      </c>
      <c r="F150" t="s">
        <v>1571</v>
      </c>
      <c r="G150" t="s">
        <v>1572</v>
      </c>
      <c r="H150" t="s">
        <v>1044</v>
      </c>
      <c r="I150" t="str">
        <f>INDEX(Level[Level],MATCH(PIs[[#This Row],[L]],Level[GUID],0),1)</f>
        <v>Major Must</v>
      </c>
      <c r="N150" t="s">
        <v>1567</v>
      </c>
      <c r="O150" t="str">
        <f>INDEX(allsections[[S]:[Order]],MATCH(PIs[[#This Row],[SGUID]],allsections[SGUID],0),1)</f>
        <v>FV 19 HYGIENE</v>
      </c>
      <c r="P150" t="str">
        <f>INDEX(allsections[[S]:[Order]],MATCH(PIs[[#This Row],[SGUID]],allsections[SGUID],0),2)</f>
        <v>-</v>
      </c>
      <c r="Q150">
        <f>INDEX(allsections[[S]:[Order]],MATCH(PIs[[#This Row],[SGUID]],allsections[SGUID],0),3)</f>
        <v>19</v>
      </c>
      <c r="R150" t="s">
        <v>1046</v>
      </c>
      <c r="S150" t="str">
        <f>INDEX(allsections[[S]:[Order]],MATCH(PIs[[#This Row],[SSGUID]],allsections[SGUID],0),1)</f>
        <v>-</v>
      </c>
      <c r="T150" t="str">
        <f>INDEX(allsections[[S]:[Order]],MATCH(PIs[[#This Row],[SSGUID]],allsections[SGUID],0),2)</f>
        <v>-</v>
      </c>
      <c r="U150" t="e">
        <f>INDEX(S2PQ_relational[],MATCH(PIs[[#This Row],[GUID]],S2PQ_relational[PIGUID],0),2)</f>
        <v>#N/A</v>
      </c>
      <c r="V150" t="b">
        <v>0</v>
      </c>
      <c r="W150" t="b">
        <v>1</v>
      </c>
    </row>
    <row r="151" spans="1:23" ht="409.5">
      <c r="A151" t="s">
        <v>1573</v>
      </c>
      <c r="C151" t="s">
        <v>529</v>
      </c>
      <c r="D151" t="s">
        <v>1574</v>
      </c>
      <c r="E151" t="s">
        <v>1575</v>
      </c>
      <c r="F151" t="s">
        <v>1576</v>
      </c>
      <c r="G151" s="17" t="s">
        <v>1577</v>
      </c>
      <c r="H151" t="s">
        <v>1044</v>
      </c>
      <c r="I151" t="str">
        <f>INDEX(Level[Level],MATCH(PIs[[#This Row],[L]],Level[GUID],0),1)</f>
        <v>Major Must</v>
      </c>
      <c r="N151" t="s">
        <v>1567</v>
      </c>
      <c r="O151" t="str">
        <f>INDEX(allsections[[S]:[Order]],MATCH(PIs[[#This Row],[SGUID]],allsections[SGUID],0),1)</f>
        <v>FV 19 HYGIENE</v>
      </c>
      <c r="P151" t="str">
        <f>INDEX(allsections[[S]:[Order]],MATCH(PIs[[#This Row],[SGUID]],allsections[SGUID],0),2)</f>
        <v>-</v>
      </c>
      <c r="Q151">
        <f>INDEX(allsections[[S]:[Order]],MATCH(PIs[[#This Row],[SGUID]],allsections[SGUID],0),3)</f>
        <v>19</v>
      </c>
      <c r="R151" t="s">
        <v>1046</v>
      </c>
      <c r="S151" t="str">
        <f>INDEX(allsections[[S]:[Order]],MATCH(PIs[[#This Row],[SSGUID]],allsections[SGUID],0),1)</f>
        <v>-</v>
      </c>
      <c r="T151" t="str">
        <f>INDEX(allsections[[S]:[Order]],MATCH(PIs[[#This Row],[SSGUID]],allsections[SGUID],0),2)</f>
        <v>-</v>
      </c>
      <c r="U151" t="e">
        <f>INDEX(S2PQ_relational[],MATCH(PIs[[#This Row],[GUID]],S2PQ_relational[PIGUID],0),2)</f>
        <v>#N/A</v>
      </c>
      <c r="V151" t="b">
        <v>0</v>
      </c>
      <c r="W151" t="b">
        <v>1</v>
      </c>
    </row>
    <row r="152" spans="1:23" ht="409.5">
      <c r="A152" t="s">
        <v>1578</v>
      </c>
      <c r="C152" t="s">
        <v>532</v>
      </c>
      <c r="D152" t="s">
        <v>1579</v>
      </c>
      <c r="E152" t="s">
        <v>1580</v>
      </c>
      <c r="F152" t="s">
        <v>1581</v>
      </c>
      <c r="G152" s="17" t="s">
        <v>1582</v>
      </c>
      <c r="H152" t="s">
        <v>1044</v>
      </c>
      <c r="I152" t="str">
        <f>INDEX(Level[Level],MATCH(PIs[[#This Row],[L]],Level[GUID],0),1)</f>
        <v>Major Must</v>
      </c>
      <c r="N152" t="s">
        <v>1567</v>
      </c>
      <c r="O152" t="str">
        <f>INDEX(allsections[[S]:[Order]],MATCH(PIs[[#This Row],[SGUID]],allsections[SGUID],0),1)</f>
        <v>FV 19 HYGIENE</v>
      </c>
      <c r="P152" t="str">
        <f>INDEX(allsections[[S]:[Order]],MATCH(PIs[[#This Row],[SGUID]],allsections[SGUID],0),2)</f>
        <v>-</v>
      </c>
      <c r="Q152">
        <f>INDEX(allsections[[S]:[Order]],MATCH(PIs[[#This Row],[SGUID]],allsections[SGUID],0),3)</f>
        <v>19</v>
      </c>
      <c r="R152" t="s">
        <v>1046</v>
      </c>
      <c r="S152" t="str">
        <f>INDEX(allsections[[S]:[Order]],MATCH(PIs[[#This Row],[SSGUID]],allsections[SGUID],0),1)</f>
        <v>-</v>
      </c>
      <c r="T152" t="str">
        <f>INDEX(allsections[[S]:[Order]],MATCH(PIs[[#This Row],[SSGUID]],allsections[SGUID],0),2)</f>
        <v>-</v>
      </c>
      <c r="U152" t="e">
        <f>INDEX(S2PQ_relational[],MATCH(PIs[[#This Row],[GUID]],S2PQ_relational[PIGUID],0),2)</f>
        <v>#N/A</v>
      </c>
      <c r="V152" t="b">
        <v>0</v>
      </c>
      <c r="W152" t="b">
        <v>1</v>
      </c>
    </row>
    <row r="153" spans="1:23" ht="409.5">
      <c r="A153" t="s">
        <v>1583</v>
      </c>
      <c r="C153" t="s">
        <v>538</v>
      </c>
      <c r="D153" t="s">
        <v>1584</v>
      </c>
      <c r="E153" t="s">
        <v>1585</v>
      </c>
      <c r="F153" t="s">
        <v>1586</v>
      </c>
      <c r="G153" s="17" t="s">
        <v>1587</v>
      </c>
      <c r="H153" t="s">
        <v>1044</v>
      </c>
      <c r="I153" t="str">
        <f>INDEX(Level[Level],MATCH(PIs[[#This Row],[L]],Level[GUID],0),1)</f>
        <v>Major Must</v>
      </c>
      <c r="N153" t="s">
        <v>1567</v>
      </c>
      <c r="O153" t="str">
        <f>INDEX(allsections[[S]:[Order]],MATCH(PIs[[#This Row],[SGUID]],allsections[SGUID],0),1)</f>
        <v>FV 19 HYGIENE</v>
      </c>
      <c r="P153" t="str">
        <f>INDEX(allsections[[S]:[Order]],MATCH(PIs[[#This Row],[SGUID]],allsections[SGUID],0),2)</f>
        <v>-</v>
      </c>
      <c r="Q153">
        <f>INDEX(allsections[[S]:[Order]],MATCH(PIs[[#This Row],[SGUID]],allsections[SGUID],0),3)</f>
        <v>19</v>
      </c>
      <c r="R153" t="s">
        <v>1046</v>
      </c>
      <c r="S153" t="str">
        <f>INDEX(allsections[[S]:[Order]],MATCH(PIs[[#This Row],[SSGUID]],allsections[SGUID],0),1)</f>
        <v>-</v>
      </c>
      <c r="T153" t="str">
        <f>INDEX(allsections[[S]:[Order]],MATCH(PIs[[#This Row],[SSGUID]],allsections[SGUID],0),2)</f>
        <v>-</v>
      </c>
      <c r="U153" t="e">
        <f>INDEX(S2PQ_relational[],MATCH(PIs[[#This Row],[GUID]],S2PQ_relational[PIGUID],0),2)</f>
        <v>#N/A</v>
      </c>
      <c r="V153" t="b">
        <v>0</v>
      </c>
      <c r="W153" t="b">
        <v>1</v>
      </c>
    </row>
    <row r="154" spans="1:23" ht="409.5">
      <c r="A154" t="s">
        <v>1588</v>
      </c>
      <c r="C154" t="s">
        <v>541</v>
      </c>
      <c r="D154" t="s">
        <v>1589</v>
      </c>
      <c r="E154" t="s">
        <v>1590</v>
      </c>
      <c r="F154" t="s">
        <v>1591</v>
      </c>
      <c r="G154" s="17" t="s">
        <v>1592</v>
      </c>
      <c r="H154" t="s">
        <v>1044</v>
      </c>
      <c r="I154" t="str">
        <f>INDEX(Level[Level],MATCH(PIs[[#This Row],[L]],Level[GUID],0),1)</f>
        <v>Major Must</v>
      </c>
      <c r="N154" t="s">
        <v>1567</v>
      </c>
      <c r="O154" t="str">
        <f>INDEX(allsections[[S]:[Order]],MATCH(PIs[[#This Row],[SGUID]],allsections[SGUID],0),1)</f>
        <v>FV 19 HYGIENE</v>
      </c>
      <c r="P154" t="str">
        <f>INDEX(allsections[[S]:[Order]],MATCH(PIs[[#This Row],[SGUID]],allsections[SGUID],0),2)</f>
        <v>-</v>
      </c>
      <c r="Q154">
        <f>INDEX(allsections[[S]:[Order]],MATCH(PIs[[#This Row],[SGUID]],allsections[SGUID],0),3)</f>
        <v>19</v>
      </c>
      <c r="R154" t="s">
        <v>1046</v>
      </c>
      <c r="S154" t="str">
        <f>INDEX(allsections[[S]:[Order]],MATCH(PIs[[#This Row],[SSGUID]],allsections[SGUID],0),1)</f>
        <v>-</v>
      </c>
      <c r="T154" t="str">
        <f>INDEX(allsections[[S]:[Order]],MATCH(PIs[[#This Row],[SSGUID]],allsections[SGUID],0),2)</f>
        <v>-</v>
      </c>
      <c r="U154" t="e">
        <f>INDEX(S2PQ_relational[],MATCH(PIs[[#This Row],[GUID]],S2PQ_relational[PIGUID],0),2)</f>
        <v>#N/A</v>
      </c>
      <c r="V154" t="b">
        <v>0</v>
      </c>
      <c r="W154" t="b">
        <v>1</v>
      </c>
    </row>
    <row r="155" spans="1:23" ht="409.5">
      <c r="A155" t="s">
        <v>1593</v>
      </c>
      <c r="C155" t="s">
        <v>676</v>
      </c>
      <c r="D155" t="s">
        <v>1594</v>
      </c>
      <c r="E155" t="s">
        <v>1595</v>
      </c>
      <c r="F155" t="s">
        <v>1596</v>
      </c>
      <c r="G155" s="17" t="s">
        <v>1597</v>
      </c>
      <c r="H155" t="s">
        <v>1044</v>
      </c>
      <c r="I155" t="str">
        <f>INDEX(Level[Level],MATCH(PIs[[#This Row],[L]],Level[GUID],0),1)</f>
        <v>Major Must</v>
      </c>
      <c r="N155" t="s">
        <v>1598</v>
      </c>
      <c r="O155" t="str">
        <f>INDEX(allsections[[S]:[Order]],MATCH(PIs[[#This Row],[SGUID]],allsections[SGUID],0),1)</f>
        <v>FV 30 WATER MANAGEMENT</v>
      </c>
      <c r="P155" t="str">
        <f>INDEX(allsections[[S]:[Order]],MATCH(PIs[[#This Row],[SGUID]],allsections[SGUID],0),2)</f>
        <v>-</v>
      </c>
      <c r="Q155">
        <f>INDEX(allsections[[S]:[Order]],MATCH(PIs[[#This Row],[SGUID]],allsections[SGUID],0),3)</f>
        <v>30</v>
      </c>
      <c r="R155" t="s">
        <v>1599</v>
      </c>
      <c r="S155" t="str">
        <f>INDEX(allsections[[S]:[Order]],MATCH(PIs[[#This Row],[SSGUID]],allsections[SGUID],0),1)</f>
        <v>FV 30.01 Water use risk assessments and management plan</v>
      </c>
      <c r="T155" t="str">
        <f>INDEX(allsections[[S]:[Order]],MATCH(PIs[[#This Row],[SSGUID]],allsections[SGUID],0),2)</f>
        <v>-</v>
      </c>
      <c r="U155" t="e">
        <f>INDEX(S2PQ_relational[],MATCH(PIs[[#This Row],[GUID]],S2PQ_relational[PIGUID],0),2)</f>
        <v>#N/A</v>
      </c>
      <c r="V155" t="b">
        <v>0</v>
      </c>
      <c r="W155" t="b">
        <v>1</v>
      </c>
    </row>
    <row r="156" spans="1:23" ht="409.5">
      <c r="A156" t="s">
        <v>1600</v>
      </c>
      <c r="C156" t="s">
        <v>707</v>
      </c>
      <c r="D156" t="s">
        <v>1601</v>
      </c>
      <c r="E156" t="s">
        <v>1602</v>
      </c>
      <c r="F156" t="s">
        <v>1603</v>
      </c>
      <c r="G156" s="17" t="s">
        <v>1604</v>
      </c>
      <c r="H156" t="s">
        <v>1044</v>
      </c>
      <c r="I156" t="str">
        <f>INDEX(Level[Level],MATCH(PIs[[#This Row],[L]],Level[GUID],0),1)</f>
        <v>Major Must</v>
      </c>
      <c r="N156" t="s">
        <v>1598</v>
      </c>
      <c r="O156" t="str">
        <f>INDEX(allsections[[S]:[Order]],MATCH(PIs[[#This Row],[SGUID]],allsections[SGUID],0),1)</f>
        <v>FV 30 WATER MANAGEMENT</v>
      </c>
      <c r="P156" t="str">
        <f>INDEX(allsections[[S]:[Order]],MATCH(PIs[[#This Row],[SGUID]],allsections[SGUID],0),2)</f>
        <v>-</v>
      </c>
      <c r="Q156">
        <f>INDEX(allsections[[S]:[Order]],MATCH(PIs[[#This Row],[SGUID]],allsections[SGUID],0),3)</f>
        <v>30</v>
      </c>
      <c r="R156" t="s">
        <v>1605</v>
      </c>
      <c r="S156" t="str">
        <f>INDEX(allsections[[S]:[Order]],MATCH(PIs[[#This Row],[SSGUID]],allsections[SGUID],0),1)</f>
        <v>FV 30.05 Water quality</v>
      </c>
      <c r="T156" t="str">
        <f>INDEX(allsections[[S]:[Order]],MATCH(PIs[[#This Row],[SSGUID]],allsections[SGUID],0),2)</f>
        <v>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v>
      </c>
      <c r="U156" t="e">
        <f>INDEX(S2PQ_relational[],MATCH(PIs[[#This Row],[GUID]],S2PQ_relational[PIGUID],0),2)</f>
        <v>#N/A</v>
      </c>
      <c r="V156" t="b">
        <v>0</v>
      </c>
      <c r="W156" t="b">
        <v>1</v>
      </c>
    </row>
    <row r="157" spans="1:23" ht="409.5">
      <c r="A157" t="s">
        <v>1606</v>
      </c>
      <c r="C157" t="s">
        <v>715</v>
      </c>
      <c r="D157" t="s">
        <v>1607</v>
      </c>
      <c r="E157" t="s">
        <v>1608</v>
      </c>
      <c r="F157" t="s">
        <v>1609</v>
      </c>
      <c r="G157" s="17" t="s">
        <v>1610</v>
      </c>
      <c r="H157" t="s">
        <v>1044</v>
      </c>
      <c r="I157" t="str">
        <f>INDEX(Level[Level],MATCH(PIs[[#This Row],[L]],Level[GUID],0),1)</f>
        <v>Major Must</v>
      </c>
      <c r="N157" t="s">
        <v>1598</v>
      </c>
      <c r="O157" t="str">
        <f>INDEX(allsections[[S]:[Order]],MATCH(PIs[[#This Row],[SGUID]],allsections[SGUID],0),1)</f>
        <v>FV 30 WATER MANAGEMENT</v>
      </c>
      <c r="P157" t="str">
        <f>INDEX(allsections[[S]:[Order]],MATCH(PIs[[#This Row],[SGUID]],allsections[SGUID],0),2)</f>
        <v>-</v>
      </c>
      <c r="Q157">
        <f>INDEX(allsections[[S]:[Order]],MATCH(PIs[[#This Row],[SGUID]],allsections[SGUID],0),3)</f>
        <v>30</v>
      </c>
      <c r="R157" t="s">
        <v>1605</v>
      </c>
      <c r="S157" t="str">
        <f>INDEX(allsections[[S]:[Order]],MATCH(PIs[[#This Row],[SSGUID]],allsections[SGUID],0),1)</f>
        <v>FV 30.05 Water quality</v>
      </c>
      <c r="T157" t="str">
        <f>INDEX(allsections[[S]:[Order]],MATCH(PIs[[#This Row],[SSGUID]],allsections[SGUID],0),2)</f>
        <v>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v>
      </c>
      <c r="U157" t="e">
        <f>INDEX(S2PQ_relational[],MATCH(PIs[[#This Row],[GUID]],S2PQ_relational[PIGUID],0),2)</f>
        <v>#N/A</v>
      </c>
      <c r="V157" t="b">
        <v>0</v>
      </c>
      <c r="W157" t="b">
        <v>1</v>
      </c>
    </row>
    <row r="158" spans="1:23">
      <c r="A158" t="s">
        <v>1611</v>
      </c>
      <c r="C158" t="s">
        <v>721</v>
      </c>
      <c r="D158" t="s">
        <v>1612</v>
      </c>
      <c r="E158" t="s">
        <v>1613</v>
      </c>
      <c r="F158" t="s">
        <v>1614</v>
      </c>
      <c r="G158" t="s">
        <v>1615</v>
      </c>
      <c r="H158" t="s">
        <v>1044</v>
      </c>
      <c r="I158" t="str">
        <f>INDEX(Level[Level],MATCH(PIs[[#This Row],[L]],Level[GUID],0),1)</f>
        <v>Major Must</v>
      </c>
      <c r="N158" t="s">
        <v>1598</v>
      </c>
      <c r="O158" t="str">
        <f>INDEX(allsections[[S]:[Order]],MATCH(PIs[[#This Row],[SGUID]],allsections[SGUID],0),1)</f>
        <v>FV 30 WATER MANAGEMENT</v>
      </c>
      <c r="P158" t="str">
        <f>INDEX(allsections[[S]:[Order]],MATCH(PIs[[#This Row],[SGUID]],allsections[SGUID],0),2)</f>
        <v>-</v>
      </c>
      <c r="Q158">
        <f>INDEX(allsections[[S]:[Order]],MATCH(PIs[[#This Row],[SGUID]],allsections[SGUID],0),3)</f>
        <v>30</v>
      </c>
      <c r="R158" t="s">
        <v>1605</v>
      </c>
      <c r="S158" t="str">
        <f>INDEX(allsections[[S]:[Order]],MATCH(PIs[[#This Row],[SSGUID]],allsections[SGUID],0),1)</f>
        <v>FV 30.05 Water quality</v>
      </c>
      <c r="T158" t="str">
        <f>INDEX(allsections[[S]:[Order]],MATCH(PIs[[#This Row],[SSGUID]],allsections[SGUID],0),2)</f>
        <v>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v>
      </c>
      <c r="U158" t="e">
        <f>INDEX(S2PQ_relational[],MATCH(PIs[[#This Row],[GUID]],S2PQ_relational[PIGUID],0),2)</f>
        <v>#N/A</v>
      </c>
      <c r="V158" t="b">
        <v>0</v>
      </c>
      <c r="W158" t="b">
        <v>1</v>
      </c>
    </row>
    <row r="159" spans="1:23" ht="409.5">
      <c r="A159" t="s">
        <v>1616</v>
      </c>
      <c r="C159" t="s">
        <v>718</v>
      </c>
      <c r="D159" t="s">
        <v>1617</v>
      </c>
      <c r="E159" t="s">
        <v>1618</v>
      </c>
      <c r="F159" t="s">
        <v>1619</v>
      </c>
      <c r="G159" s="17" t="s">
        <v>1620</v>
      </c>
      <c r="H159" t="s">
        <v>1044</v>
      </c>
      <c r="I159" t="str">
        <f>INDEX(Level[Level],MATCH(PIs[[#This Row],[L]],Level[GUID],0),1)</f>
        <v>Major Must</v>
      </c>
      <c r="N159" t="s">
        <v>1598</v>
      </c>
      <c r="O159" t="str">
        <f>INDEX(allsections[[S]:[Order]],MATCH(PIs[[#This Row],[SGUID]],allsections[SGUID],0),1)</f>
        <v>FV 30 WATER MANAGEMENT</v>
      </c>
      <c r="P159" t="str">
        <f>INDEX(allsections[[S]:[Order]],MATCH(PIs[[#This Row],[SGUID]],allsections[SGUID],0),2)</f>
        <v>-</v>
      </c>
      <c r="Q159">
        <f>INDEX(allsections[[S]:[Order]],MATCH(PIs[[#This Row],[SGUID]],allsections[SGUID],0),3)</f>
        <v>30</v>
      </c>
      <c r="R159" t="s">
        <v>1605</v>
      </c>
      <c r="S159" t="str">
        <f>INDEX(allsections[[S]:[Order]],MATCH(PIs[[#This Row],[SSGUID]],allsections[SGUID],0),1)</f>
        <v>FV 30.05 Water quality</v>
      </c>
      <c r="T159" t="str">
        <f>INDEX(allsections[[S]:[Order]],MATCH(PIs[[#This Row],[SSGUID]],allsections[SGUID],0),2)</f>
        <v>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v>
      </c>
      <c r="U159" t="e">
        <f>INDEX(S2PQ_relational[],MATCH(PIs[[#This Row],[GUID]],S2PQ_relational[PIGUID],0),2)</f>
        <v>#N/A</v>
      </c>
      <c r="V159" t="b">
        <v>0</v>
      </c>
      <c r="W159" t="b">
        <v>1</v>
      </c>
    </row>
    <row r="160" spans="1:23" ht="409.5">
      <c r="A160" t="s">
        <v>1621</v>
      </c>
      <c r="C160" t="s">
        <v>846</v>
      </c>
      <c r="D160" t="s">
        <v>1622</v>
      </c>
      <c r="E160" t="s">
        <v>1623</v>
      </c>
      <c r="F160" t="s">
        <v>1624</v>
      </c>
      <c r="G160" s="17" t="s">
        <v>1625</v>
      </c>
      <c r="H160" t="s">
        <v>1500</v>
      </c>
      <c r="I160" t="str">
        <f>INDEX(Level[Level],MATCH(PIs[[#This Row],[L]],Level[GUID],0),1)</f>
        <v>Minor Must</v>
      </c>
      <c r="N160" t="s">
        <v>1626</v>
      </c>
      <c r="O160" t="str">
        <f>INDEX(allsections[[S]:[Order]],MATCH(PIs[[#This Row],[SGUID]],allsections[SGUID],0),1)</f>
        <v>FV 33 POSTHARVEST HANDLING</v>
      </c>
      <c r="P160" t="str">
        <f>INDEX(allsections[[S]:[Order]],MATCH(PIs[[#This Row],[SGUID]],allsections[SGUID],0),2)</f>
        <v>-</v>
      </c>
      <c r="Q160">
        <f>INDEX(allsections[[S]:[Order]],MATCH(PIs[[#This Row],[SGUID]],allsections[SGUID],0),3)</f>
        <v>33</v>
      </c>
      <c r="R160" t="s">
        <v>1627</v>
      </c>
      <c r="S160" t="str">
        <f>INDEX(allsections[[S]:[Order]],MATCH(PIs[[#This Row],[SSGUID]],allsections[SGUID],0),1)</f>
        <v>FV 33.06 Environmental monitoring program</v>
      </c>
      <c r="T160" t="str">
        <f>INDEX(allsections[[S]:[Order]],MATCH(PIs[[#This Row],[SSGUID]],allsections[SGUID],0),2)</f>
        <v>-</v>
      </c>
      <c r="U160" t="e">
        <f>INDEX(S2PQ_relational[],MATCH(PIs[[#This Row],[GUID]],S2PQ_relational[PIGUID],0),2)</f>
        <v>#N/A</v>
      </c>
      <c r="V160" t="b">
        <v>0</v>
      </c>
      <c r="W160" t="b">
        <v>1</v>
      </c>
    </row>
    <row r="161" spans="1:23" ht="406">
      <c r="A161" t="s">
        <v>1628</v>
      </c>
      <c r="C161" t="s">
        <v>835</v>
      </c>
      <c r="D161" t="s">
        <v>1629</v>
      </c>
      <c r="E161" t="s">
        <v>1630</v>
      </c>
      <c r="F161" t="s">
        <v>1631</v>
      </c>
      <c r="G161" s="17" t="s">
        <v>1632</v>
      </c>
      <c r="H161" t="s">
        <v>1044</v>
      </c>
      <c r="I161" t="str">
        <f>INDEX(Level[Level],MATCH(PIs[[#This Row],[L]],Level[GUID],0),1)</f>
        <v>Major Must</v>
      </c>
      <c r="N161" t="s">
        <v>1626</v>
      </c>
      <c r="O161" t="str">
        <f>INDEX(allsections[[S]:[Order]],MATCH(PIs[[#This Row],[SGUID]],allsections[SGUID],0),1)</f>
        <v>FV 33 POSTHARVEST HANDLING</v>
      </c>
      <c r="P161" t="str">
        <f>INDEX(allsections[[S]:[Order]],MATCH(PIs[[#This Row],[SGUID]],allsections[SGUID],0),2)</f>
        <v>-</v>
      </c>
      <c r="Q161">
        <f>INDEX(allsections[[S]:[Order]],MATCH(PIs[[#This Row],[SGUID]],allsections[SGUID],0),3)</f>
        <v>33</v>
      </c>
      <c r="R161" t="s">
        <v>1633</v>
      </c>
      <c r="S161" t="str">
        <f>INDEX(allsections[[S]:[Order]],MATCH(PIs[[#This Row],[SSGUID]],allsections[SGUID],0),1)</f>
        <v>FV 33.04 Pest control</v>
      </c>
      <c r="T161" t="str">
        <f>INDEX(allsections[[S]:[Order]],MATCH(PIs[[#This Row],[SSGUID]],allsections[SGUID],0),2)</f>
        <v>-</v>
      </c>
      <c r="U161" t="e">
        <f>INDEX(S2PQ_relational[],MATCH(PIs[[#This Row],[GUID]],S2PQ_relational[PIGUID],0),2)</f>
        <v>#N/A</v>
      </c>
      <c r="V161" t="b">
        <v>0</v>
      </c>
      <c r="W161" t="b">
        <v>1</v>
      </c>
    </row>
    <row r="162" spans="1:23" ht="409.5">
      <c r="A162" t="s">
        <v>1634</v>
      </c>
      <c r="C162" t="s">
        <v>842</v>
      </c>
      <c r="D162" t="s">
        <v>1635</v>
      </c>
      <c r="E162" t="s">
        <v>1636</v>
      </c>
      <c r="F162" t="s">
        <v>1637</v>
      </c>
      <c r="G162" s="17" t="s">
        <v>1638</v>
      </c>
      <c r="H162" t="s">
        <v>1500</v>
      </c>
      <c r="I162" t="str">
        <f>INDEX(Level[Level],MATCH(PIs[[#This Row],[L]],Level[GUID],0),1)</f>
        <v>Minor Must</v>
      </c>
      <c r="N162" t="s">
        <v>1626</v>
      </c>
      <c r="O162" t="str">
        <f>INDEX(allsections[[S]:[Order]],MATCH(PIs[[#This Row],[SGUID]],allsections[SGUID],0),1)</f>
        <v>FV 33 POSTHARVEST HANDLING</v>
      </c>
      <c r="P162" t="str">
        <f>INDEX(allsections[[S]:[Order]],MATCH(PIs[[#This Row],[SGUID]],allsections[SGUID],0),2)</f>
        <v>-</v>
      </c>
      <c r="Q162">
        <f>INDEX(allsections[[S]:[Order]],MATCH(PIs[[#This Row],[SGUID]],allsections[SGUID],0),3)</f>
        <v>33</v>
      </c>
      <c r="R162" t="s">
        <v>1639</v>
      </c>
      <c r="S162" t="str">
        <f>INDEX(allsections[[S]:[Order]],MATCH(PIs[[#This Row],[SSGUID]],allsections[SGUID],0),1)</f>
        <v>FV 33.05 Product labeling</v>
      </c>
      <c r="T162" t="str">
        <f>INDEX(allsections[[S]:[Order]],MATCH(PIs[[#This Row],[SSGUID]],allsections[SGUID],0),2)</f>
        <v>-</v>
      </c>
      <c r="U162" t="e">
        <f>INDEX(S2PQ_relational[],MATCH(PIs[[#This Row],[GUID]],S2PQ_relational[PIGUID],0),2)</f>
        <v>#N/A</v>
      </c>
      <c r="V162" t="b">
        <v>0</v>
      </c>
      <c r="W162" t="b">
        <v>1</v>
      </c>
    </row>
    <row r="163" spans="1:23">
      <c r="A163" t="s">
        <v>1640</v>
      </c>
      <c r="C163" t="s">
        <v>831</v>
      </c>
      <c r="D163" t="s">
        <v>1641</v>
      </c>
      <c r="E163" t="s">
        <v>1642</v>
      </c>
      <c r="F163" t="s">
        <v>1643</v>
      </c>
      <c r="G163" t="s">
        <v>1644</v>
      </c>
      <c r="H163" t="s">
        <v>1500</v>
      </c>
      <c r="I163" t="str">
        <f>INDEX(Level[Level],MATCH(PIs[[#This Row],[L]],Level[GUID],0),1)</f>
        <v>Minor Must</v>
      </c>
      <c r="N163" t="s">
        <v>1626</v>
      </c>
      <c r="O163" t="str">
        <f>INDEX(allsections[[S]:[Order]],MATCH(PIs[[#This Row],[SGUID]],allsections[SGUID],0),1)</f>
        <v>FV 33 POSTHARVEST HANDLING</v>
      </c>
      <c r="P163" t="str">
        <f>INDEX(allsections[[S]:[Order]],MATCH(PIs[[#This Row],[SGUID]],allsections[SGUID],0),2)</f>
        <v>-</v>
      </c>
      <c r="Q163">
        <f>INDEX(allsections[[S]:[Order]],MATCH(PIs[[#This Row],[SGUID]],allsections[SGUID],0),3)</f>
        <v>33</v>
      </c>
      <c r="R163" t="s">
        <v>1645</v>
      </c>
      <c r="S163" t="str">
        <f>INDEX(allsections[[S]:[Order]],MATCH(PIs[[#This Row],[SSGUID]],allsections[SGUID],0),1)</f>
        <v>FV 33.03 Temperature and humidity control</v>
      </c>
      <c r="T163" t="str">
        <f>INDEX(allsections[[S]:[Order]],MATCH(PIs[[#This Row],[SSGUID]],allsections[SGUID],0),2)</f>
        <v>-</v>
      </c>
      <c r="U163" t="e">
        <f>INDEX(S2PQ_relational[],MATCH(PIs[[#This Row],[GUID]],S2PQ_relational[PIGUID],0),2)</f>
        <v>#N/A</v>
      </c>
      <c r="V163" t="b">
        <v>0</v>
      </c>
      <c r="W163" t="b">
        <v>1</v>
      </c>
    </row>
    <row r="164" spans="1:23">
      <c r="A164" t="s">
        <v>1646</v>
      </c>
      <c r="C164" t="s">
        <v>827</v>
      </c>
      <c r="D164" t="s">
        <v>1647</v>
      </c>
      <c r="E164" t="s">
        <v>1648</v>
      </c>
      <c r="F164" t="s">
        <v>1649</v>
      </c>
      <c r="G164" t="s">
        <v>1650</v>
      </c>
      <c r="H164" t="s">
        <v>1044</v>
      </c>
      <c r="I164" t="str">
        <f>INDEX(Level[Level],MATCH(PIs[[#This Row],[L]],Level[GUID],0),1)</f>
        <v>Major Must</v>
      </c>
      <c r="N164" t="s">
        <v>1626</v>
      </c>
      <c r="O164" t="str">
        <f>INDEX(allsections[[S]:[Order]],MATCH(PIs[[#This Row],[SGUID]],allsections[SGUID],0),1)</f>
        <v>FV 33 POSTHARVEST HANDLING</v>
      </c>
      <c r="P164" t="str">
        <f>INDEX(allsections[[S]:[Order]],MATCH(PIs[[#This Row],[SGUID]],allsections[SGUID],0),2)</f>
        <v>-</v>
      </c>
      <c r="Q164">
        <f>INDEX(allsections[[S]:[Order]],MATCH(PIs[[#This Row],[SGUID]],allsections[SGUID],0),3)</f>
        <v>33</v>
      </c>
      <c r="R164" t="s">
        <v>1651</v>
      </c>
      <c r="S164" t="str">
        <f>INDEX(allsections[[S]:[Order]],MATCH(PIs[[#This Row],[SSGUID]],allsections[SGUID],0),1)</f>
        <v>FV 33.02 Foreign bodies</v>
      </c>
      <c r="T164" t="str">
        <f>INDEX(allsections[[S]:[Order]],MATCH(PIs[[#This Row],[SSGUID]],allsections[SGUID],0),2)</f>
        <v>-</v>
      </c>
      <c r="U164" t="e">
        <f>INDEX(S2PQ_relational[],MATCH(PIs[[#This Row],[GUID]],S2PQ_relational[PIGUID],0),2)</f>
        <v>#N/A</v>
      </c>
      <c r="V164" t="b">
        <v>0</v>
      </c>
      <c r="W164" t="b">
        <v>1</v>
      </c>
    </row>
    <row r="165" spans="1:23" ht="409.5">
      <c r="A165" t="s">
        <v>1652</v>
      </c>
      <c r="C165" t="s">
        <v>824</v>
      </c>
      <c r="D165" t="s">
        <v>1653</v>
      </c>
      <c r="E165" t="s">
        <v>1654</v>
      </c>
      <c r="F165" t="s">
        <v>1655</v>
      </c>
      <c r="G165" s="17" t="s">
        <v>1656</v>
      </c>
      <c r="H165" t="s">
        <v>1044</v>
      </c>
      <c r="I165" t="str">
        <f>INDEX(Level[Level],MATCH(PIs[[#This Row],[L]],Level[GUID],0),1)</f>
        <v>Major Must</v>
      </c>
      <c r="N165" t="s">
        <v>1626</v>
      </c>
      <c r="O165" t="str">
        <f>INDEX(allsections[[S]:[Order]],MATCH(PIs[[#This Row],[SGUID]],allsections[SGUID],0),1)</f>
        <v>FV 33 POSTHARVEST HANDLING</v>
      </c>
      <c r="P165" t="str">
        <f>INDEX(allsections[[S]:[Order]],MATCH(PIs[[#This Row],[SGUID]],allsections[SGUID],0),2)</f>
        <v>-</v>
      </c>
      <c r="Q165">
        <f>INDEX(allsections[[S]:[Order]],MATCH(PIs[[#This Row],[SGUID]],allsections[SGUID],0),3)</f>
        <v>33</v>
      </c>
      <c r="R165" t="s">
        <v>1651</v>
      </c>
      <c r="S165" t="str">
        <f>INDEX(allsections[[S]:[Order]],MATCH(PIs[[#This Row],[SSGUID]],allsections[SGUID],0),1)</f>
        <v>FV 33.02 Foreign bodies</v>
      </c>
      <c r="T165" t="str">
        <f>INDEX(allsections[[S]:[Order]],MATCH(PIs[[#This Row],[SSGUID]],allsections[SGUID],0),2)</f>
        <v>-</v>
      </c>
      <c r="U165" t="e">
        <f>INDEX(S2PQ_relational[],MATCH(PIs[[#This Row],[GUID]],S2PQ_relational[PIGUID],0),2)</f>
        <v>#N/A</v>
      </c>
      <c r="V165" t="b">
        <v>0</v>
      </c>
      <c r="W165" t="b">
        <v>1</v>
      </c>
    </row>
    <row r="166" spans="1:23" ht="409.5">
      <c r="A166" t="s">
        <v>1657</v>
      </c>
      <c r="C166" t="s">
        <v>820</v>
      </c>
      <c r="D166" t="s">
        <v>1658</v>
      </c>
      <c r="E166" t="s">
        <v>1659</v>
      </c>
      <c r="F166" t="s">
        <v>1660</v>
      </c>
      <c r="G166" s="17" t="s">
        <v>1661</v>
      </c>
      <c r="H166" t="s">
        <v>1044</v>
      </c>
      <c r="I166" t="str">
        <f>INDEX(Level[Level],MATCH(PIs[[#This Row],[L]],Level[GUID],0),1)</f>
        <v>Major Must</v>
      </c>
      <c r="N166" t="s">
        <v>1626</v>
      </c>
      <c r="O166" t="str">
        <f>INDEX(allsections[[S]:[Order]],MATCH(PIs[[#This Row],[SGUID]],allsections[SGUID],0),1)</f>
        <v>FV 33 POSTHARVEST HANDLING</v>
      </c>
      <c r="P166" t="str">
        <f>INDEX(allsections[[S]:[Order]],MATCH(PIs[[#This Row],[SGUID]],allsections[SGUID],0),2)</f>
        <v>-</v>
      </c>
      <c r="Q166">
        <f>INDEX(allsections[[S]:[Order]],MATCH(PIs[[#This Row],[SGUID]],allsections[SGUID],0),3)</f>
        <v>33</v>
      </c>
      <c r="R166" t="s">
        <v>1662</v>
      </c>
      <c r="S166" t="str">
        <f>INDEX(allsections[[S]:[Order]],MATCH(PIs[[#This Row],[SSGUID]],allsections[SGUID],0),1)</f>
        <v>FV 33.01 Packing (in-field or facility) and storage areas</v>
      </c>
      <c r="T166" t="str">
        <f>INDEX(allsections[[S]:[Order]],MATCH(PIs[[#This Row],[SSGUID]],allsections[SGUID],0),2)</f>
        <v>-</v>
      </c>
      <c r="U166" t="e">
        <f>INDEX(S2PQ_relational[],MATCH(PIs[[#This Row],[GUID]],S2PQ_relational[PIGUID],0),2)</f>
        <v>#N/A</v>
      </c>
      <c r="V166" t="b">
        <v>0</v>
      </c>
      <c r="W166" t="b">
        <v>1</v>
      </c>
    </row>
    <row r="167" spans="1:23">
      <c r="A167" t="s">
        <v>1663</v>
      </c>
      <c r="C167" t="s">
        <v>817</v>
      </c>
      <c r="D167" t="s">
        <v>1664</v>
      </c>
      <c r="E167" t="s">
        <v>1665</v>
      </c>
      <c r="F167" t="s">
        <v>1666</v>
      </c>
      <c r="G167" t="s">
        <v>1667</v>
      </c>
      <c r="H167" t="s">
        <v>1500</v>
      </c>
      <c r="I167" t="str">
        <f>INDEX(Level[Level],MATCH(PIs[[#This Row],[L]],Level[GUID],0),1)</f>
        <v>Minor Must</v>
      </c>
      <c r="N167" t="s">
        <v>1626</v>
      </c>
      <c r="O167" t="str">
        <f>INDEX(allsections[[S]:[Order]],MATCH(PIs[[#This Row],[SGUID]],allsections[SGUID],0),1)</f>
        <v>FV 33 POSTHARVEST HANDLING</v>
      </c>
      <c r="P167" t="str">
        <f>INDEX(allsections[[S]:[Order]],MATCH(PIs[[#This Row],[SGUID]],allsections[SGUID],0),2)</f>
        <v>-</v>
      </c>
      <c r="Q167">
        <f>INDEX(allsections[[S]:[Order]],MATCH(PIs[[#This Row],[SGUID]],allsections[SGUID],0),3)</f>
        <v>33</v>
      </c>
      <c r="R167" t="s">
        <v>1662</v>
      </c>
      <c r="S167" t="str">
        <f>INDEX(allsections[[S]:[Order]],MATCH(PIs[[#This Row],[SSGUID]],allsections[SGUID],0),1)</f>
        <v>FV 33.01 Packing (in-field or facility) and storage areas</v>
      </c>
      <c r="T167" t="str">
        <f>INDEX(allsections[[S]:[Order]],MATCH(PIs[[#This Row],[SSGUID]],allsections[SGUID],0),2)</f>
        <v>-</v>
      </c>
      <c r="U167" t="e">
        <f>INDEX(S2PQ_relational[],MATCH(PIs[[#This Row],[GUID]],S2PQ_relational[PIGUID],0),2)</f>
        <v>#N/A</v>
      </c>
      <c r="V167" t="b">
        <v>0</v>
      </c>
      <c r="W167" t="b">
        <v>1</v>
      </c>
    </row>
    <row r="168" spans="1:23" ht="409.5">
      <c r="A168" t="s">
        <v>1668</v>
      </c>
      <c r="C168" t="s">
        <v>510</v>
      </c>
      <c r="D168" t="s">
        <v>1669</v>
      </c>
      <c r="E168" t="s">
        <v>1670</v>
      </c>
      <c r="F168" t="s">
        <v>1671</v>
      </c>
      <c r="G168" s="17" t="s">
        <v>1672</v>
      </c>
      <c r="H168" t="s">
        <v>1044</v>
      </c>
      <c r="I168" t="str">
        <f>INDEX(Level[Level],MATCH(PIs[[#This Row],[L]],Level[GUID],0),1)</f>
        <v>Major Must</v>
      </c>
      <c r="N168" t="s">
        <v>1673</v>
      </c>
      <c r="O168" t="str">
        <f>INDEX(allsections[[S]:[Order]],MATCH(PIs[[#This Row],[SGUID]],allsections[SGUID],0),1)</f>
        <v>FV 13 EQUIPMENT AND DEVICES</v>
      </c>
      <c r="P168" t="str">
        <f>INDEX(allsections[[S]:[Order]],MATCH(PIs[[#This Row],[SGUID]],allsections[SGUID],0),2)</f>
        <v>-</v>
      </c>
      <c r="Q168">
        <f>INDEX(allsections[[S]:[Order]],MATCH(PIs[[#This Row],[SGUID]],allsections[SGUID],0),3)</f>
        <v>13</v>
      </c>
      <c r="R168" t="s">
        <v>1046</v>
      </c>
      <c r="S168" t="str">
        <f>INDEX(allsections[[S]:[Order]],MATCH(PIs[[#This Row],[SSGUID]],allsections[SGUID],0),1)</f>
        <v>-</v>
      </c>
      <c r="T168" t="str">
        <f>INDEX(allsections[[S]:[Order]],MATCH(PIs[[#This Row],[SSGUID]],allsections[SGUID],0),2)</f>
        <v>-</v>
      </c>
      <c r="U168" t="e">
        <f>INDEX(S2PQ_relational[],MATCH(PIs[[#This Row],[GUID]],S2PQ_relational[PIGUID],0),2)</f>
        <v>#N/A</v>
      </c>
      <c r="V168" t="b">
        <v>0</v>
      </c>
      <c r="W168" t="b">
        <v>1</v>
      </c>
    </row>
    <row r="169" spans="1:23" ht="409.5">
      <c r="A169" t="s">
        <v>1674</v>
      </c>
      <c r="C169" t="s">
        <v>547</v>
      </c>
      <c r="D169" t="s">
        <v>1675</v>
      </c>
      <c r="E169" t="s">
        <v>1676</v>
      </c>
      <c r="F169" t="s">
        <v>1677</v>
      </c>
      <c r="G169" s="17" t="s">
        <v>1678</v>
      </c>
      <c r="H169" t="s">
        <v>1044</v>
      </c>
      <c r="I169" t="str">
        <f>INDEX(Level[Level],MATCH(PIs[[#This Row],[L]],Level[GUID],0),1)</f>
        <v>Major Must</v>
      </c>
      <c r="N169" t="s">
        <v>1567</v>
      </c>
      <c r="O169" t="str">
        <f>INDEX(allsections[[S]:[Order]],MATCH(PIs[[#This Row],[SGUID]],allsections[SGUID],0),1)</f>
        <v>FV 19 HYGIENE</v>
      </c>
      <c r="P169" t="str">
        <f>INDEX(allsections[[S]:[Order]],MATCH(PIs[[#This Row],[SGUID]],allsections[SGUID],0),2)</f>
        <v>-</v>
      </c>
      <c r="Q169">
        <f>INDEX(allsections[[S]:[Order]],MATCH(PIs[[#This Row],[SGUID]],allsections[SGUID],0),3)</f>
        <v>19</v>
      </c>
      <c r="R169" t="s">
        <v>1046</v>
      </c>
      <c r="S169" t="str">
        <f>INDEX(allsections[[S]:[Order]],MATCH(PIs[[#This Row],[SSGUID]],allsections[SGUID],0),1)</f>
        <v>-</v>
      </c>
      <c r="T169" t="str">
        <f>INDEX(allsections[[S]:[Order]],MATCH(PIs[[#This Row],[SSGUID]],allsections[SGUID],0),2)</f>
        <v>-</v>
      </c>
      <c r="U169" t="e">
        <f>INDEX(S2PQ_relational[],MATCH(PIs[[#This Row],[GUID]],S2PQ_relational[PIGUID],0),2)</f>
        <v>#N/A</v>
      </c>
      <c r="V169" t="b">
        <v>0</v>
      </c>
      <c r="W169" t="b">
        <v>1</v>
      </c>
    </row>
    <row r="170" spans="1:23">
      <c r="A170" t="s">
        <v>1679</v>
      </c>
      <c r="C170" t="s">
        <v>814</v>
      </c>
      <c r="D170" t="s">
        <v>1680</v>
      </c>
      <c r="E170" t="s">
        <v>1681</v>
      </c>
      <c r="F170" t="s">
        <v>1682</v>
      </c>
      <c r="G170" t="s">
        <v>1683</v>
      </c>
      <c r="H170" t="s">
        <v>1044</v>
      </c>
      <c r="I170" t="str">
        <f>INDEX(Level[Level],MATCH(PIs[[#This Row],[L]],Level[GUID],0),1)</f>
        <v>Major Must</v>
      </c>
      <c r="N170" t="s">
        <v>1626</v>
      </c>
      <c r="O170" t="str">
        <f>INDEX(allsections[[S]:[Order]],MATCH(PIs[[#This Row],[SGUID]],allsections[SGUID],0),1)</f>
        <v>FV 33 POSTHARVEST HANDLING</v>
      </c>
      <c r="P170" t="str">
        <f>INDEX(allsections[[S]:[Order]],MATCH(PIs[[#This Row],[SGUID]],allsections[SGUID],0),2)</f>
        <v>-</v>
      </c>
      <c r="Q170">
        <f>INDEX(allsections[[S]:[Order]],MATCH(PIs[[#This Row],[SGUID]],allsections[SGUID],0),3)</f>
        <v>33</v>
      </c>
      <c r="R170" t="s">
        <v>1662</v>
      </c>
      <c r="S170" t="str">
        <f>INDEX(allsections[[S]:[Order]],MATCH(PIs[[#This Row],[SSGUID]],allsections[SGUID],0),1)</f>
        <v>FV 33.01 Packing (in-field or facility) and storage areas</v>
      </c>
      <c r="T170" t="str">
        <f>INDEX(allsections[[S]:[Order]],MATCH(PIs[[#This Row],[SSGUID]],allsections[SGUID],0),2)</f>
        <v>-</v>
      </c>
      <c r="U170" t="e">
        <f>INDEX(S2PQ_relational[],MATCH(PIs[[#This Row],[GUID]],S2PQ_relational[PIGUID],0),2)</f>
        <v>#N/A</v>
      </c>
      <c r="V170" t="b">
        <v>0</v>
      </c>
      <c r="W170" t="b">
        <v>1</v>
      </c>
    </row>
    <row r="171" spans="1:23">
      <c r="A171" t="s">
        <v>1684</v>
      </c>
      <c r="C171" t="s">
        <v>811</v>
      </c>
      <c r="D171" t="s">
        <v>1685</v>
      </c>
      <c r="E171" t="s">
        <v>1686</v>
      </c>
      <c r="F171" t="s">
        <v>1687</v>
      </c>
      <c r="G171" t="s">
        <v>1688</v>
      </c>
      <c r="H171" t="s">
        <v>1044</v>
      </c>
      <c r="I171" t="str">
        <f>INDEX(Level[Level],MATCH(PIs[[#This Row],[L]],Level[GUID],0),1)</f>
        <v>Major Must</v>
      </c>
      <c r="N171" t="s">
        <v>1626</v>
      </c>
      <c r="O171" t="str">
        <f>INDEX(allsections[[S]:[Order]],MATCH(PIs[[#This Row],[SGUID]],allsections[SGUID],0),1)</f>
        <v>FV 33 POSTHARVEST HANDLING</v>
      </c>
      <c r="P171" t="str">
        <f>INDEX(allsections[[S]:[Order]],MATCH(PIs[[#This Row],[SGUID]],allsections[SGUID],0),2)</f>
        <v>-</v>
      </c>
      <c r="Q171">
        <f>INDEX(allsections[[S]:[Order]],MATCH(PIs[[#This Row],[SGUID]],allsections[SGUID],0),3)</f>
        <v>33</v>
      </c>
      <c r="R171" t="s">
        <v>1662</v>
      </c>
      <c r="S171" t="str">
        <f>INDEX(allsections[[S]:[Order]],MATCH(PIs[[#This Row],[SSGUID]],allsections[SGUID],0),1)</f>
        <v>FV 33.01 Packing (in-field or facility) and storage areas</v>
      </c>
      <c r="T171" t="str">
        <f>INDEX(allsections[[S]:[Order]],MATCH(PIs[[#This Row],[SSGUID]],allsections[SGUID],0),2)</f>
        <v>-</v>
      </c>
      <c r="U171" t="e">
        <f>INDEX(S2PQ_relational[],MATCH(PIs[[#This Row],[GUID]],S2PQ_relational[PIGUID],0),2)</f>
        <v>#N/A</v>
      </c>
      <c r="V171" t="b">
        <v>0</v>
      </c>
      <c r="W171" t="b">
        <v>1</v>
      </c>
    </row>
  </sheetData>
  <phoneticPr fontId="1" type="noConversion"/>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70ED7-C73F-4BFC-AF3C-9D8E08D68B86}">
  <dimension ref="A1:XFD160"/>
  <sheetViews>
    <sheetView view="pageLayout" topLeftCell="J1" zoomScaleNormal="100" workbookViewId="0">
      <selection activeCell="L4" sqref="L4"/>
    </sheetView>
  </sheetViews>
  <sheetFormatPr defaultColWidth="0" defaultRowHeight="14.5"/>
  <cols>
    <col min="1" max="1" width="8.1796875" style="1" hidden="1" customWidth="1"/>
    <col min="2" max="2" width="11.1796875" style="1" hidden="1" customWidth="1"/>
    <col min="3" max="4" width="9.08984375" style="1" hidden="1" customWidth="1"/>
    <col min="5" max="9" width="9.1796875" style="1" hidden="1" customWidth="1"/>
    <col min="10" max="10" width="11.81640625" style="1" customWidth="1"/>
    <col min="11" max="11" width="38.81640625" style="1" customWidth="1"/>
    <col min="12" max="12" width="45.36328125" style="1" customWidth="1"/>
    <col min="13" max="13" width="7.81640625" style="1" customWidth="1"/>
    <col min="14" max="14" width="3.81640625" style="34" customWidth="1"/>
    <col min="15" max="15" width="3.1796875" style="34" customWidth="1"/>
    <col min="16" max="16" width="7.1796875" style="34" customWidth="1"/>
    <col min="17" max="17" width="22.81640625" style="34" customWidth="1"/>
    <col min="18" max="21" width="0.81640625" style="1" hidden="1" customWidth="1"/>
    <col min="22" max="16383" width="9.1796875" style="1" hidden="1"/>
    <col min="16384" max="16384" width="0.1796875" customWidth="1"/>
  </cols>
  <sheetData>
    <row r="1" spans="1:17 16384:16384" s="49" customFormat="1" ht="33.75" customHeight="1">
      <c r="A1" s="49" t="s">
        <v>2935</v>
      </c>
      <c r="B1" s="49" t="s">
        <v>1030</v>
      </c>
      <c r="C1" s="49" t="s">
        <v>1034</v>
      </c>
      <c r="D1" s="49" t="s">
        <v>1037</v>
      </c>
      <c r="E1" s="49" t="s">
        <v>2926</v>
      </c>
      <c r="F1" s="49" t="s">
        <v>2936</v>
      </c>
      <c r="G1" s="49" t="s">
        <v>2937</v>
      </c>
      <c r="H1" s="49" t="s">
        <v>2938</v>
      </c>
      <c r="I1" s="49" t="s">
        <v>1038</v>
      </c>
      <c r="J1" s="14" t="s">
        <v>146</v>
      </c>
      <c r="K1" s="14" t="s">
        <v>461</v>
      </c>
      <c r="L1" s="14" t="s">
        <v>462</v>
      </c>
      <c r="M1" s="14" t="s">
        <v>148</v>
      </c>
      <c r="N1" s="14" t="s">
        <v>113</v>
      </c>
      <c r="O1" s="14" t="s">
        <v>114</v>
      </c>
      <c r="P1" s="14" t="s">
        <v>3268</v>
      </c>
      <c r="Q1" s="14" t="s">
        <v>149</v>
      </c>
      <c r="XFD1"/>
    </row>
    <row r="2" spans="1:17 16384:16384" s="11" customFormat="1" ht="31.5">
      <c r="B2" s="13" t="s">
        <v>2874</v>
      </c>
      <c r="C2" s="13"/>
      <c r="D2" s="11">
        <v>1</v>
      </c>
      <c r="E2" s="13"/>
      <c r="F2" s="13" t="s">
        <v>7</v>
      </c>
      <c r="G2" s="13" t="s">
        <v>7</v>
      </c>
      <c r="H2" s="13" t="s">
        <v>2939</v>
      </c>
      <c r="I2" s="13" t="s">
        <v>7</v>
      </c>
      <c r="J2" s="13" t="s">
        <v>463</v>
      </c>
      <c r="K2" s="13" t="s">
        <v>155</v>
      </c>
      <c r="L2" s="13" t="s">
        <v>156</v>
      </c>
      <c r="M2" s="13" t="s">
        <v>156</v>
      </c>
      <c r="N2" s="33"/>
      <c r="O2" s="33"/>
      <c r="P2" s="33"/>
      <c r="Q2" s="33"/>
      <c r="XFD2"/>
    </row>
    <row r="3" spans="1:17 16384:16384" s="11" customFormat="1" ht="154.25" customHeight="1">
      <c r="B3" s="13"/>
      <c r="C3" s="13"/>
      <c r="D3" s="11">
        <v>0</v>
      </c>
      <c r="E3" s="13" t="s">
        <v>3071</v>
      </c>
      <c r="F3" s="13" t="s">
        <v>2940</v>
      </c>
      <c r="G3" s="13" t="e">
        <v>#N/A</v>
      </c>
      <c r="H3" s="13" t="s">
        <v>3072</v>
      </c>
      <c r="I3" s="13" t="b">
        <v>0</v>
      </c>
      <c r="J3" s="13" t="s">
        <v>464</v>
      </c>
      <c r="K3" s="13" t="s">
        <v>465</v>
      </c>
      <c r="L3" s="13" t="s">
        <v>466</v>
      </c>
      <c r="M3" s="13" t="s">
        <v>153</v>
      </c>
      <c r="N3" s="33"/>
      <c r="O3" s="33"/>
      <c r="P3" s="33"/>
      <c r="Q3" s="33"/>
      <c r="XFD3"/>
    </row>
    <row r="4" spans="1:17 16384:16384" s="11" customFormat="1" ht="120">
      <c r="B4" s="13"/>
      <c r="C4" s="13"/>
      <c r="D4" s="11">
        <v>0</v>
      </c>
      <c r="E4" s="13" t="s">
        <v>3073</v>
      </c>
      <c r="F4" s="13" t="s">
        <v>2940</v>
      </c>
      <c r="G4" s="13" t="e">
        <v>#N/A</v>
      </c>
      <c r="H4" s="13" t="s">
        <v>3074</v>
      </c>
      <c r="I4" s="13" t="b">
        <v>0</v>
      </c>
      <c r="J4" s="13" t="s">
        <v>467</v>
      </c>
      <c r="K4" s="13" t="s">
        <v>468</v>
      </c>
      <c r="L4" s="13" t="s">
        <v>469</v>
      </c>
      <c r="M4" s="13" t="s">
        <v>470</v>
      </c>
      <c r="N4" s="33"/>
      <c r="O4" s="33"/>
      <c r="P4" s="33"/>
      <c r="Q4" s="33"/>
      <c r="XFD4"/>
    </row>
    <row r="5" spans="1:17 16384:16384" s="11" customFormat="1" ht="31.5">
      <c r="B5" s="13" t="s">
        <v>1525</v>
      </c>
      <c r="C5" s="13"/>
      <c r="D5" s="11">
        <v>1</v>
      </c>
      <c r="E5" s="13"/>
      <c r="F5" s="13" t="s">
        <v>7</v>
      </c>
      <c r="G5" s="13" t="s">
        <v>7</v>
      </c>
      <c r="H5" s="13" t="s">
        <v>2939</v>
      </c>
      <c r="I5" s="13" t="s">
        <v>7</v>
      </c>
      <c r="J5" s="13" t="s">
        <v>471</v>
      </c>
      <c r="K5" s="13" t="s">
        <v>155</v>
      </c>
      <c r="L5" s="13" t="s">
        <v>156</v>
      </c>
      <c r="M5" s="13" t="s">
        <v>156</v>
      </c>
      <c r="N5" s="33"/>
      <c r="O5" s="33"/>
      <c r="P5" s="33"/>
      <c r="Q5" s="33"/>
      <c r="XFD5"/>
    </row>
    <row r="6" spans="1:17 16384:16384" s="11" customFormat="1" ht="114" customHeight="1">
      <c r="B6" s="13"/>
      <c r="C6" s="13"/>
      <c r="D6" s="11">
        <v>0</v>
      </c>
      <c r="E6" s="13" t="s">
        <v>3075</v>
      </c>
      <c r="F6" s="13" t="s">
        <v>2940</v>
      </c>
      <c r="G6" s="13" t="e">
        <v>#N/A</v>
      </c>
      <c r="H6" s="13" t="s">
        <v>3076</v>
      </c>
      <c r="I6" s="13" t="b">
        <v>0</v>
      </c>
      <c r="J6" s="13" t="s">
        <v>472</v>
      </c>
      <c r="K6" s="13" t="s">
        <v>473</v>
      </c>
      <c r="L6" s="13" t="s">
        <v>474</v>
      </c>
      <c r="M6" s="13" t="s">
        <v>470</v>
      </c>
      <c r="N6" s="33"/>
      <c r="O6" s="33"/>
      <c r="P6" s="33"/>
      <c r="Q6" s="33"/>
      <c r="XFD6"/>
    </row>
    <row r="7" spans="1:17 16384:16384" s="11" customFormat="1" ht="188.25" customHeight="1">
      <c r="B7" s="13"/>
      <c r="C7" s="13"/>
      <c r="D7" s="11">
        <v>0</v>
      </c>
      <c r="E7" s="13" t="s">
        <v>1520</v>
      </c>
      <c r="F7" s="13" t="s">
        <v>2940</v>
      </c>
      <c r="G7" s="13" t="e">
        <v>#N/A</v>
      </c>
      <c r="H7" s="13" t="s">
        <v>3077</v>
      </c>
      <c r="I7" s="13" t="b">
        <v>0</v>
      </c>
      <c r="J7" s="13" t="s">
        <v>475</v>
      </c>
      <c r="K7" s="13" t="s">
        <v>476</v>
      </c>
      <c r="L7" s="13" t="s">
        <v>477</v>
      </c>
      <c r="M7" s="13" t="s">
        <v>153</v>
      </c>
      <c r="N7" s="33"/>
      <c r="O7" s="33"/>
      <c r="P7" s="33"/>
      <c r="Q7" s="33"/>
      <c r="XFD7"/>
    </row>
    <row r="8" spans="1:17 16384:16384" s="11" customFormat="1" ht="144" customHeight="1">
      <c r="B8" s="13"/>
      <c r="C8" s="13"/>
      <c r="D8" s="11">
        <v>0</v>
      </c>
      <c r="E8" s="13" t="s">
        <v>3078</v>
      </c>
      <c r="F8" s="13" t="s">
        <v>2940</v>
      </c>
      <c r="G8" s="13" t="e">
        <v>#N/A</v>
      </c>
      <c r="H8" s="13" t="s">
        <v>3079</v>
      </c>
      <c r="I8" s="13" t="b">
        <v>0</v>
      </c>
      <c r="J8" s="13" t="s">
        <v>478</v>
      </c>
      <c r="K8" s="13" t="s">
        <v>479</v>
      </c>
      <c r="L8" s="13" t="s">
        <v>480</v>
      </c>
      <c r="M8" s="13" t="s">
        <v>153</v>
      </c>
      <c r="N8" s="33"/>
      <c r="O8" s="33"/>
      <c r="P8" s="33"/>
      <c r="Q8" s="33"/>
      <c r="XFD8"/>
    </row>
    <row r="9" spans="1:17 16384:16384" s="11" customFormat="1" ht="103.5" customHeight="1">
      <c r="B9" s="13"/>
      <c r="C9" s="13"/>
      <c r="D9" s="11">
        <v>0</v>
      </c>
      <c r="E9" s="13" t="s">
        <v>3080</v>
      </c>
      <c r="F9" s="13" t="s">
        <v>2940</v>
      </c>
      <c r="G9" s="13" t="e">
        <v>#N/A</v>
      </c>
      <c r="H9" s="13" t="s">
        <v>3081</v>
      </c>
      <c r="I9" s="13" t="b">
        <v>0</v>
      </c>
      <c r="J9" s="13" t="s">
        <v>481</v>
      </c>
      <c r="K9" s="13" t="s">
        <v>482</v>
      </c>
      <c r="L9" s="13" t="s">
        <v>483</v>
      </c>
      <c r="M9" s="13" t="s">
        <v>153</v>
      </c>
      <c r="N9" s="33"/>
      <c r="O9" s="33"/>
      <c r="P9" s="33"/>
      <c r="Q9" s="33"/>
      <c r="XFD9"/>
    </row>
    <row r="10" spans="1:17 16384:16384" s="11" customFormat="1" ht="73.5">
      <c r="B10" s="13" t="s">
        <v>1544</v>
      </c>
      <c r="C10" s="13"/>
      <c r="D10" s="11">
        <v>1</v>
      </c>
      <c r="E10" s="13"/>
      <c r="F10" s="13" t="s">
        <v>7</v>
      </c>
      <c r="G10" s="13" t="s">
        <v>7</v>
      </c>
      <c r="H10" s="13" t="s">
        <v>2939</v>
      </c>
      <c r="I10" s="13" t="s">
        <v>7</v>
      </c>
      <c r="J10" s="13" t="s">
        <v>484</v>
      </c>
      <c r="K10" s="13" t="s">
        <v>155</v>
      </c>
      <c r="L10" s="13" t="s">
        <v>156</v>
      </c>
      <c r="M10" s="13" t="s">
        <v>156</v>
      </c>
      <c r="N10" s="33"/>
      <c r="O10" s="33"/>
      <c r="P10" s="33"/>
      <c r="Q10" s="33"/>
      <c r="XFD10"/>
    </row>
    <row r="11" spans="1:17 16384:16384" s="11" customFormat="1" ht="201" customHeight="1">
      <c r="B11" s="13"/>
      <c r="C11" s="13"/>
      <c r="D11" s="11">
        <v>0</v>
      </c>
      <c r="E11" s="13" t="s">
        <v>1545</v>
      </c>
      <c r="F11" s="13" t="s">
        <v>2940</v>
      </c>
      <c r="G11" s="13" t="e">
        <v>#N/A</v>
      </c>
      <c r="H11" s="13" t="s">
        <v>3082</v>
      </c>
      <c r="I11" s="13" t="b">
        <v>0</v>
      </c>
      <c r="J11" s="13" t="s">
        <v>485</v>
      </c>
      <c r="K11" s="13" t="s">
        <v>486</v>
      </c>
      <c r="L11" s="13" t="s">
        <v>487</v>
      </c>
      <c r="M11" s="13" t="s">
        <v>470</v>
      </c>
      <c r="N11" s="33"/>
      <c r="O11" s="33"/>
      <c r="P11" s="33"/>
      <c r="Q11" s="33"/>
      <c r="XFD11"/>
    </row>
    <row r="12" spans="1:17 16384:16384" s="11" customFormat="1" ht="160">
      <c r="B12" s="13"/>
      <c r="C12" s="13"/>
      <c r="D12" s="11">
        <v>0</v>
      </c>
      <c r="E12" s="13" t="s">
        <v>1539</v>
      </c>
      <c r="F12" s="13" t="s">
        <v>2940</v>
      </c>
      <c r="G12" s="13" t="e">
        <v>#N/A</v>
      </c>
      <c r="H12" s="13" t="s">
        <v>3083</v>
      </c>
      <c r="I12" s="13" t="b">
        <v>0</v>
      </c>
      <c r="J12" s="13" t="s">
        <v>488</v>
      </c>
      <c r="K12" s="13" t="s">
        <v>489</v>
      </c>
      <c r="L12" s="13" t="s">
        <v>490</v>
      </c>
      <c r="M12" s="13" t="s">
        <v>470</v>
      </c>
      <c r="N12" s="33"/>
      <c r="O12" s="33"/>
      <c r="P12" s="33"/>
      <c r="Q12" s="33"/>
      <c r="XFD12"/>
    </row>
    <row r="13" spans="1:17 16384:16384" s="11" customFormat="1" ht="31.5">
      <c r="B13" s="13" t="s">
        <v>2883</v>
      </c>
      <c r="C13" s="13"/>
      <c r="D13" s="11">
        <v>1</v>
      </c>
      <c r="E13" s="13"/>
      <c r="F13" s="13" t="s">
        <v>7</v>
      </c>
      <c r="G13" s="13" t="s">
        <v>7</v>
      </c>
      <c r="H13" s="13" t="s">
        <v>2939</v>
      </c>
      <c r="I13" s="13" t="s">
        <v>7</v>
      </c>
      <c r="J13" s="13" t="s">
        <v>491</v>
      </c>
      <c r="K13" s="13" t="s">
        <v>155</v>
      </c>
      <c r="L13" s="13" t="s">
        <v>156</v>
      </c>
      <c r="M13" s="13" t="s">
        <v>156</v>
      </c>
      <c r="N13" s="33"/>
      <c r="O13" s="33"/>
      <c r="P13" s="33"/>
      <c r="Q13" s="33"/>
      <c r="XFD13"/>
    </row>
    <row r="14" spans="1:17 16384:16384" s="11" customFormat="1" ht="198" customHeight="1">
      <c r="B14" s="13"/>
      <c r="C14" s="13"/>
      <c r="D14" s="11">
        <v>0</v>
      </c>
      <c r="E14" s="13" t="s">
        <v>3084</v>
      </c>
      <c r="F14" s="13" t="s">
        <v>2940</v>
      </c>
      <c r="G14" s="13" t="e">
        <v>#N/A</v>
      </c>
      <c r="H14" s="13" t="s">
        <v>3085</v>
      </c>
      <c r="I14" s="13" t="b">
        <v>0</v>
      </c>
      <c r="J14" s="13" t="s">
        <v>492</v>
      </c>
      <c r="K14" s="13" t="s">
        <v>493</v>
      </c>
      <c r="L14" s="13" t="s">
        <v>494</v>
      </c>
      <c r="M14" s="13" t="s">
        <v>153</v>
      </c>
      <c r="N14" s="33"/>
      <c r="O14" s="33"/>
      <c r="P14" s="33"/>
      <c r="Q14" s="33"/>
      <c r="XFD14"/>
    </row>
    <row r="15" spans="1:17 16384:16384" s="11" customFormat="1" ht="42">
      <c r="B15" s="13" t="s">
        <v>1538</v>
      </c>
      <c r="C15" s="13"/>
      <c r="D15" s="11">
        <v>1</v>
      </c>
      <c r="E15" s="13"/>
      <c r="F15" s="13" t="s">
        <v>7</v>
      </c>
      <c r="G15" s="13" t="s">
        <v>7</v>
      </c>
      <c r="H15" s="13" t="s">
        <v>2939</v>
      </c>
      <c r="I15" s="13" t="s">
        <v>7</v>
      </c>
      <c r="J15" s="13" t="s">
        <v>495</v>
      </c>
      <c r="K15" s="13" t="s">
        <v>155</v>
      </c>
      <c r="L15" s="13" t="s">
        <v>156</v>
      </c>
      <c r="M15" s="13" t="s">
        <v>156</v>
      </c>
      <c r="N15" s="33"/>
      <c r="O15" s="33"/>
      <c r="P15" s="33"/>
      <c r="Q15" s="33"/>
      <c r="XFD15"/>
    </row>
    <row r="16" spans="1:17 16384:16384" s="11" customFormat="1" ht="200">
      <c r="B16" s="13"/>
      <c r="C16" s="13"/>
      <c r="D16" s="11">
        <v>0</v>
      </c>
      <c r="E16" s="13" t="s">
        <v>1533</v>
      </c>
      <c r="F16" s="13" t="s">
        <v>2940</v>
      </c>
      <c r="G16" s="13" t="e">
        <v>#N/A</v>
      </c>
      <c r="H16" s="13" t="s">
        <v>3086</v>
      </c>
      <c r="I16" s="13" t="b">
        <v>0</v>
      </c>
      <c r="J16" s="13" t="s">
        <v>496</v>
      </c>
      <c r="K16" s="13" t="s">
        <v>497</v>
      </c>
      <c r="L16" s="13" t="s">
        <v>498</v>
      </c>
      <c r="M16" s="13" t="s">
        <v>153</v>
      </c>
      <c r="N16" s="33"/>
      <c r="O16" s="33"/>
      <c r="P16" s="33"/>
      <c r="Q16" s="33"/>
      <c r="XFD16"/>
    </row>
    <row r="17" spans="2:17 16384:16384" s="11" customFormat="1" ht="31.5">
      <c r="B17" s="13" t="s">
        <v>1555</v>
      </c>
      <c r="C17" s="13"/>
      <c r="D17" s="11">
        <v>1</v>
      </c>
      <c r="E17" s="13"/>
      <c r="F17" s="13" t="s">
        <v>7</v>
      </c>
      <c r="G17" s="13" t="s">
        <v>7</v>
      </c>
      <c r="H17" s="13" t="s">
        <v>2939</v>
      </c>
      <c r="I17" s="13" t="s">
        <v>7</v>
      </c>
      <c r="J17" s="13" t="s">
        <v>499</v>
      </c>
      <c r="K17" s="13" t="s">
        <v>155</v>
      </c>
      <c r="L17" s="13" t="s">
        <v>156</v>
      </c>
      <c r="M17" s="13" t="s">
        <v>156</v>
      </c>
      <c r="N17" s="33"/>
      <c r="O17" s="33"/>
      <c r="P17" s="33"/>
      <c r="Q17" s="33"/>
      <c r="XFD17"/>
    </row>
    <row r="18" spans="2:17 16384:16384" s="11" customFormat="1" ht="231.75" customHeight="1">
      <c r="B18" s="13"/>
      <c r="C18" s="13"/>
      <c r="D18" s="11">
        <v>0</v>
      </c>
      <c r="E18" s="13" t="s">
        <v>1550</v>
      </c>
      <c r="F18" s="13" t="s">
        <v>2940</v>
      </c>
      <c r="G18" s="13" t="e">
        <v>#N/A</v>
      </c>
      <c r="H18" s="13" t="s">
        <v>3087</v>
      </c>
      <c r="I18" s="13" t="b">
        <v>0</v>
      </c>
      <c r="J18" s="13" t="s">
        <v>500</v>
      </c>
      <c r="K18" s="13" t="s">
        <v>501</v>
      </c>
      <c r="L18" s="13" t="s">
        <v>502</v>
      </c>
      <c r="M18" s="13" t="s">
        <v>470</v>
      </c>
      <c r="N18" s="33"/>
      <c r="O18" s="33"/>
      <c r="P18" s="33"/>
      <c r="Q18" s="33"/>
      <c r="XFD18"/>
    </row>
    <row r="19" spans="2:17 16384:16384" s="11" customFormat="1" ht="31.5">
      <c r="B19" s="13" t="s">
        <v>1673</v>
      </c>
      <c r="C19" s="13"/>
      <c r="D19" s="11">
        <v>1</v>
      </c>
      <c r="E19" s="13"/>
      <c r="F19" s="13" t="s">
        <v>7</v>
      </c>
      <c r="G19" s="13" t="s">
        <v>7</v>
      </c>
      <c r="H19" s="13" t="s">
        <v>2939</v>
      </c>
      <c r="I19" s="13" t="s">
        <v>7</v>
      </c>
      <c r="J19" s="13" t="s">
        <v>503</v>
      </c>
      <c r="K19" s="13" t="s">
        <v>155</v>
      </c>
      <c r="L19" s="13" t="s">
        <v>156</v>
      </c>
      <c r="M19" s="13" t="s">
        <v>156</v>
      </c>
      <c r="N19" s="33"/>
      <c r="O19" s="33"/>
      <c r="P19" s="33"/>
      <c r="Q19" s="33"/>
      <c r="XFD19"/>
    </row>
    <row r="20" spans="2:17 16384:16384" s="11" customFormat="1" ht="299.5" customHeight="1">
      <c r="B20" s="13"/>
      <c r="C20" s="13"/>
      <c r="D20" s="11">
        <v>0</v>
      </c>
      <c r="E20" s="13" t="s">
        <v>3088</v>
      </c>
      <c r="F20" s="13" t="s">
        <v>2940</v>
      </c>
      <c r="G20" s="13" t="e">
        <v>#N/A</v>
      </c>
      <c r="H20" s="13" t="s">
        <v>3089</v>
      </c>
      <c r="I20" s="13" t="b">
        <v>0</v>
      </c>
      <c r="J20" s="13" t="s">
        <v>504</v>
      </c>
      <c r="K20" s="13" t="s">
        <v>505</v>
      </c>
      <c r="L20" s="13" t="s">
        <v>506</v>
      </c>
      <c r="M20" s="13" t="s">
        <v>153</v>
      </c>
      <c r="N20" s="33"/>
      <c r="O20" s="33"/>
      <c r="P20" s="33"/>
      <c r="Q20" s="33"/>
      <c r="XFD20"/>
    </row>
    <row r="21" spans="2:17 16384:16384" s="11" customFormat="1" ht="50">
      <c r="B21" s="13"/>
      <c r="C21" s="13"/>
      <c r="D21" s="11">
        <v>0</v>
      </c>
      <c r="E21" s="13" t="s">
        <v>3090</v>
      </c>
      <c r="F21" s="13" t="s">
        <v>2940</v>
      </c>
      <c r="G21" s="13" t="e">
        <v>#N/A</v>
      </c>
      <c r="H21" s="13" t="s">
        <v>3091</v>
      </c>
      <c r="I21" s="13" t="b">
        <v>0</v>
      </c>
      <c r="J21" s="13" t="s">
        <v>507</v>
      </c>
      <c r="K21" s="13" t="s">
        <v>508</v>
      </c>
      <c r="L21" s="13" t="s">
        <v>509</v>
      </c>
      <c r="M21" s="13" t="s">
        <v>153</v>
      </c>
      <c r="N21" s="33"/>
      <c r="O21" s="33"/>
      <c r="P21" s="33"/>
      <c r="Q21" s="33"/>
      <c r="XFD21"/>
    </row>
    <row r="22" spans="2:17 16384:16384" s="11" customFormat="1" ht="73.5" customHeight="1">
      <c r="B22" s="13"/>
      <c r="C22" s="13"/>
      <c r="D22" s="11">
        <v>0</v>
      </c>
      <c r="E22" s="13" t="s">
        <v>1668</v>
      </c>
      <c r="F22" s="13" t="s">
        <v>2940</v>
      </c>
      <c r="G22" s="13" t="e">
        <v>#N/A</v>
      </c>
      <c r="H22" s="13" t="s">
        <v>3092</v>
      </c>
      <c r="I22" s="13" t="b">
        <v>0</v>
      </c>
      <c r="J22" s="13" t="s">
        <v>510</v>
      </c>
      <c r="K22" s="13" t="s">
        <v>511</v>
      </c>
      <c r="L22" s="13" t="s">
        <v>512</v>
      </c>
      <c r="M22" s="13" t="s">
        <v>153</v>
      </c>
      <c r="N22" s="33"/>
      <c r="O22" s="33"/>
      <c r="P22" s="33"/>
      <c r="Q22" s="33"/>
      <c r="XFD22"/>
    </row>
    <row r="23" spans="2:17 16384:16384" s="11" customFormat="1" ht="63">
      <c r="B23" s="13" t="s">
        <v>2868</v>
      </c>
      <c r="C23" s="13"/>
      <c r="D23" s="11">
        <v>1</v>
      </c>
      <c r="E23" s="13"/>
      <c r="F23" s="13" t="s">
        <v>7</v>
      </c>
      <c r="G23" s="13" t="s">
        <v>7</v>
      </c>
      <c r="H23" s="13" t="s">
        <v>2939</v>
      </c>
      <c r="I23" s="13" t="s">
        <v>7</v>
      </c>
      <c r="J23" s="13" t="s">
        <v>513</v>
      </c>
      <c r="K23" s="13" t="s">
        <v>155</v>
      </c>
      <c r="L23" s="13" t="s">
        <v>156</v>
      </c>
      <c r="M23" s="13" t="s">
        <v>156</v>
      </c>
      <c r="N23" s="33"/>
      <c r="O23" s="33"/>
      <c r="P23" s="33"/>
      <c r="Q23" s="33"/>
      <c r="XFD23"/>
    </row>
    <row r="24" spans="2:17 16384:16384" s="11" customFormat="1" ht="210.65" customHeight="1">
      <c r="B24" s="13"/>
      <c r="C24" s="13"/>
      <c r="D24" s="11">
        <v>0</v>
      </c>
      <c r="E24" s="13" t="s">
        <v>3093</v>
      </c>
      <c r="F24" s="13" t="s">
        <v>2940</v>
      </c>
      <c r="G24" s="13" t="e">
        <v>#N/A</v>
      </c>
      <c r="H24" s="13" t="s">
        <v>3094</v>
      </c>
      <c r="I24" s="13" t="b">
        <v>0</v>
      </c>
      <c r="J24" s="13" t="s">
        <v>514</v>
      </c>
      <c r="K24" s="13" t="s">
        <v>515</v>
      </c>
      <c r="L24" s="13" t="s">
        <v>516</v>
      </c>
      <c r="M24" s="13" t="s">
        <v>153</v>
      </c>
      <c r="N24" s="33"/>
      <c r="O24" s="33"/>
      <c r="P24" s="33"/>
      <c r="Q24" s="33"/>
      <c r="XFD24"/>
    </row>
    <row r="25" spans="2:17 16384:16384" s="11" customFormat="1" ht="42">
      <c r="B25" s="13" t="s">
        <v>2862</v>
      </c>
      <c r="C25" s="13"/>
      <c r="D25" s="11">
        <v>1</v>
      </c>
      <c r="E25" s="13"/>
      <c r="F25" s="13" t="s">
        <v>7</v>
      </c>
      <c r="G25" s="13" t="s">
        <v>7</v>
      </c>
      <c r="H25" s="13" t="s">
        <v>2939</v>
      </c>
      <c r="I25" s="13" t="s">
        <v>7</v>
      </c>
      <c r="J25" s="13" t="s">
        <v>517</v>
      </c>
      <c r="K25" s="13" t="s">
        <v>155</v>
      </c>
      <c r="L25" s="13" t="s">
        <v>156</v>
      </c>
      <c r="M25" s="13" t="s">
        <v>156</v>
      </c>
      <c r="N25" s="33"/>
      <c r="O25" s="33"/>
      <c r="P25" s="33"/>
      <c r="Q25" s="33"/>
      <c r="XFD25"/>
    </row>
    <row r="26" spans="2:17 16384:16384" s="11" customFormat="1" ht="115.25" customHeight="1">
      <c r="B26" s="13"/>
      <c r="C26" s="13"/>
      <c r="D26" s="11">
        <v>0</v>
      </c>
      <c r="E26" s="13" t="s">
        <v>3095</v>
      </c>
      <c r="F26" s="13" t="s">
        <v>2940</v>
      </c>
      <c r="G26" s="13" t="e">
        <v>#N/A</v>
      </c>
      <c r="H26" s="13" t="s">
        <v>3096</v>
      </c>
      <c r="I26" s="13" t="b">
        <v>0</v>
      </c>
      <c r="J26" s="13" t="s">
        <v>518</v>
      </c>
      <c r="K26" s="13" t="s">
        <v>519</v>
      </c>
      <c r="L26" s="13" t="s">
        <v>520</v>
      </c>
      <c r="M26" s="13" t="s">
        <v>470</v>
      </c>
      <c r="N26" s="33"/>
      <c r="O26" s="33"/>
      <c r="P26" s="33"/>
      <c r="Q26" s="33"/>
      <c r="XFD26"/>
    </row>
    <row r="27" spans="2:17 16384:16384" s="11" customFormat="1" ht="21">
      <c r="B27" s="13" t="s">
        <v>2857</v>
      </c>
      <c r="C27" s="13"/>
      <c r="D27" s="11">
        <v>1</v>
      </c>
      <c r="E27" s="13"/>
      <c r="F27" s="13" t="s">
        <v>7</v>
      </c>
      <c r="G27" s="13" t="s">
        <v>7</v>
      </c>
      <c r="H27" s="13" t="s">
        <v>2939</v>
      </c>
      <c r="I27" s="13" t="s">
        <v>7</v>
      </c>
      <c r="J27" s="13" t="s">
        <v>521</v>
      </c>
      <c r="K27" s="13" t="s">
        <v>155</v>
      </c>
      <c r="L27" s="13" t="s">
        <v>156</v>
      </c>
      <c r="M27" s="13" t="s">
        <v>156</v>
      </c>
      <c r="N27" s="33"/>
      <c r="O27" s="33"/>
      <c r="P27" s="33"/>
      <c r="Q27" s="33"/>
      <c r="XFD27"/>
    </row>
    <row r="28" spans="2:17 16384:16384" s="11" customFormat="1" ht="190.5" customHeight="1">
      <c r="B28" s="13"/>
      <c r="C28" s="13"/>
      <c r="D28" s="11">
        <v>0</v>
      </c>
      <c r="E28" s="13" t="s">
        <v>3097</v>
      </c>
      <c r="F28" s="13" t="s">
        <v>2940</v>
      </c>
      <c r="G28" s="13" t="e">
        <v>#N/A</v>
      </c>
      <c r="H28" s="13" t="s">
        <v>3098</v>
      </c>
      <c r="I28" s="13" t="b">
        <v>0</v>
      </c>
      <c r="J28" s="13" t="s">
        <v>522</v>
      </c>
      <c r="K28" s="13" t="s">
        <v>523</v>
      </c>
      <c r="L28" s="13" t="s">
        <v>524</v>
      </c>
      <c r="M28" s="13" t="s">
        <v>470</v>
      </c>
      <c r="N28" s="33"/>
      <c r="O28" s="33"/>
      <c r="P28" s="33"/>
      <c r="Q28" s="33"/>
      <c r="XFD28"/>
    </row>
    <row r="29" spans="2:17 16384:16384" s="11" customFormat="1" ht="20">
      <c r="B29" s="13" t="s">
        <v>1567</v>
      </c>
      <c r="C29" s="13"/>
      <c r="D29" s="11">
        <v>1</v>
      </c>
      <c r="E29" s="13"/>
      <c r="F29" s="13" t="s">
        <v>7</v>
      </c>
      <c r="G29" s="13" t="s">
        <v>7</v>
      </c>
      <c r="H29" s="13" t="s">
        <v>2939</v>
      </c>
      <c r="I29" s="13" t="s">
        <v>7</v>
      </c>
      <c r="J29" s="13" t="s">
        <v>525</v>
      </c>
      <c r="K29" s="13" t="s">
        <v>155</v>
      </c>
      <c r="L29" s="13" t="s">
        <v>156</v>
      </c>
      <c r="M29" s="13" t="s">
        <v>156</v>
      </c>
      <c r="N29" s="33"/>
      <c r="O29" s="33"/>
      <c r="P29" s="33"/>
      <c r="Q29" s="33"/>
      <c r="XFD29"/>
    </row>
    <row r="30" spans="2:17 16384:16384" s="11" customFormat="1" ht="163.25" customHeight="1">
      <c r="B30" s="13"/>
      <c r="C30" s="13"/>
      <c r="D30" s="11">
        <v>0</v>
      </c>
      <c r="E30" s="13" t="s">
        <v>1562</v>
      </c>
      <c r="F30" s="13" t="s">
        <v>2940</v>
      </c>
      <c r="G30" s="13" t="e">
        <v>#N/A</v>
      </c>
      <c r="H30" s="13" t="s">
        <v>3099</v>
      </c>
      <c r="I30" s="13" t="b">
        <v>0</v>
      </c>
      <c r="J30" s="13" t="s">
        <v>526</v>
      </c>
      <c r="K30" s="13" t="s">
        <v>527</v>
      </c>
      <c r="L30" s="13" t="s">
        <v>528</v>
      </c>
      <c r="M30" s="13" t="s">
        <v>153</v>
      </c>
      <c r="N30" s="33"/>
      <c r="O30" s="33"/>
      <c r="P30" s="33"/>
      <c r="Q30" s="33"/>
      <c r="XFD30"/>
    </row>
    <row r="31" spans="2:17 16384:16384" s="11" customFormat="1" ht="254.25" customHeight="1">
      <c r="B31" s="13"/>
      <c r="C31" s="13"/>
      <c r="D31" s="11">
        <v>0</v>
      </c>
      <c r="E31" s="13" t="s">
        <v>1573</v>
      </c>
      <c r="F31" s="13" t="s">
        <v>2940</v>
      </c>
      <c r="G31" s="13" t="e">
        <v>#N/A</v>
      </c>
      <c r="H31" s="13" t="s">
        <v>3100</v>
      </c>
      <c r="I31" s="13" t="b">
        <v>0</v>
      </c>
      <c r="J31" s="13" t="s">
        <v>529</v>
      </c>
      <c r="K31" s="13" t="s">
        <v>530</v>
      </c>
      <c r="L31" s="13" t="s">
        <v>531</v>
      </c>
      <c r="M31" s="13" t="s">
        <v>153</v>
      </c>
      <c r="N31" s="33"/>
      <c r="O31" s="33"/>
      <c r="P31" s="33"/>
      <c r="Q31" s="33"/>
      <c r="XFD31"/>
    </row>
    <row r="32" spans="2:17 16384:16384" s="11" customFormat="1" ht="139.5" customHeight="1">
      <c r="B32" s="13"/>
      <c r="C32" s="13"/>
      <c r="D32" s="11">
        <v>0</v>
      </c>
      <c r="E32" s="13" t="s">
        <v>1578</v>
      </c>
      <c r="F32" s="13" t="s">
        <v>2940</v>
      </c>
      <c r="G32" s="13" t="e">
        <v>#N/A</v>
      </c>
      <c r="H32" s="13" t="s">
        <v>3101</v>
      </c>
      <c r="I32" s="13" t="b">
        <v>0</v>
      </c>
      <c r="J32" s="13" t="s">
        <v>532</v>
      </c>
      <c r="K32" s="13" t="s">
        <v>533</v>
      </c>
      <c r="L32" s="13" t="s">
        <v>534</v>
      </c>
      <c r="M32" s="13" t="s">
        <v>153</v>
      </c>
      <c r="N32" s="33"/>
      <c r="O32" s="33"/>
      <c r="P32" s="33"/>
      <c r="Q32" s="33"/>
      <c r="XFD32"/>
    </row>
    <row r="33" spans="2:17 16384:16384" s="11" customFormat="1" ht="75" customHeight="1">
      <c r="B33" s="13"/>
      <c r="C33" s="13"/>
      <c r="D33" s="11">
        <v>0</v>
      </c>
      <c r="E33" s="13" t="s">
        <v>1568</v>
      </c>
      <c r="F33" s="13" t="s">
        <v>2940</v>
      </c>
      <c r="G33" s="13" t="e">
        <v>#N/A</v>
      </c>
      <c r="H33" s="13" t="s">
        <v>3102</v>
      </c>
      <c r="I33" s="13" t="b">
        <v>0</v>
      </c>
      <c r="J33" s="13" t="s">
        <v>535</v>
      </c>
      <c r="K33" s="13" t="s">
        <v>536</v>
      </c>
      <c r="L33" s="13" t="s">
        <v>537</v>
      </c>
      <c r="M33" s="13" t="s">
        <v>153</v>
      </c>
      <c r="N33" s="33"/>
      <c r="O33" s="33"/>
      <c r="P33" s="33"/>
      <c r="Q33" s="33"/>
      <c r="XFD33"/>
    </row>
    <row r="34" spans="2:17 16384:16384" s="11" customFormat="1" ht="204" customHeight="1">
      <c r="B34" s="13"/>
      <c r="C34" s="13"/>
      <c r="D34" s="11">
        <v>0</v>
      </c>
      <c r="E34" s="13" t="s">
        <v>1583</v>
      </c>
      <c r="F34" s="13" t="s">
        <v>2940</v>
      </c>
      <c r="G34" s="13" t="e">
        <v>#N/A</v>
      </c>
      <c r="H34" s="13" t="s">
        <v>3103</v>
      </c>
      <c r="I34" s="13" t="b">
        <v>0</v>
      </c>
      <c r="J34" s="13" t="s">
        <v>538</v>
      </c>
      <c r="K34" s="13" t="s">
        <v>539</v>
      </c>
      <c r="L34" s="13" t="s">
        <v>540</v>
      </c>
      <c r="M34" s="13" t="s">
        <v>153</v>
      </c>
      <c r="N34" s="33"/>
      <c r="O34" s="33"/>
      <c r="P34" s="33"/>
      <c r="Q34" s="33"/>
      <c r="XFD34"/>
    </row>
    <row r="35" spans="2:17 16384:16384" s="11" customFormat="1" ht="275" customHeight="1">
      <c r="B35" s="13"/>
      <c r="C35" s="13"/>
      <c r="D35" s="11">
        <v>0</v>
      </c>
      <c r="E35" s="13" t="s">
        <v>1588</v>
      </c>
      <c r="F35" s="13" t="s">
        <v>2940</v>
      </c>
      <c r="G35" s="13" t="e">
        <v>#N/A</v>
      </c>
      <c r="H35" s="13" t="s">
        <v>3104</v>
      </c>
      <c r="I35" s="13" t="b">
        <v>0</v>
      </c>
      <c r="J35" s="13" t="s">
        <v>541</v>
      </c>
      <c r="K35" s="13" t="s">
        <v>542</v>
      </c>
      <c r="L35" s="13" t="s">
        <v>543</v>
      </c>
      <c r="M35" s="13" t="s">
        <v>153</v>
      </c>
      <c r="N35" s="33"/>
      <c r="O35" s="33"/>
      <c r="P35" s="33"/>
      <c r="Q35" s="33"/>
      <c r="XFD35"/>
    </row>
    <row r="36" spans="2:17 16384:16384" s="11" customFormat="1" ht="80">
      <c r="B36" s="13"/>
      <c r="C36" s="13"/>
      <c r="D36" s="11">
        <v>0</v>
      </c>
      <c r="E36" s="13" t="s">
        <v>3105</v>
      </c>
      <c r="F36" s="13" t="s">
        <v>2940</v>
      </c>
      <c r="G36" s="13" t="e">
        <v>#N/A</v>
      </c>
      <c r="H36" s="13" t="s">
        <v>3106</v>
      </c>
      <c r="I36" s="13" t="b">
        <v>0</v>
      </c>
      <c r="J36" s="13" t="s">
        <v>544</v>
      </c>
      <c r="K36" s="13" t="s">
        <v>545</v>
      </c>
      <c r="L36" s="13" t="s">
        <v>546</v>
      </c>
      <c r="M36" s="13" t="s">
        <v>470</v>
      </c>
      <c r="N36" s="33"/>
      <c r="O36" s="33"/>
      <c r="P36" s="33"/>
      <c r="Q36" s="33"/>
      <c r="XFD36"/>
    </row>
    <row r="37" spans="2:17 16384:16384" s="11" customFormat="1" ht="167.25" customHeight="1">
      <c r="B37" s="13"/>
      <c r="C37" s="13"/>
      <c r="D37" s="11">
        <v>0</v>
      </c>
      <c r="E37" s="13" t="s">
        <v>1674</v>
      </c>
      <c r="F37" s="13" t="s">
        <v>2940</v>
      </c>
      <c r="G37" s="13" t="e">
        <v>#N/A</v>
      </c>
      <c r="H37" s="13" t="s">
        <v>3107</v>
      </c>
      <c r="I37" s="13" t="b">
        <v>0</v>
      </c>
      <c r="J37" s="13" t="s">
        <v>547</v>
      </c>
      <c r="K37" s="13" t="s">
        <v>548</v>
      </c>
      <c r="L37" s="13" t="s">
        <v>549</v>
      </c>
      <c r="M37" s="13" t="s">
        <v>153</v>
      </c>
      <c r="N37" s="33"/>
      <c r="O37" s="33"/>
      <c r="P37" s="33"/>
      <c r="Q37" s="33"/>
      <c r="XFD37"/>
    </row>
    <row r="38" spans="2:17 16384:16384" s="11" customFormat="1" ht="63">
      <c r="B38" s="13" t="s">
        <v>1518</v>
      </c>
      <c r="C38" s="13"/>
      <c r="D38" s="11">
        <v>1</v>
      </c>
      <c r="E38" s="13"/>
      <c r="F38" s="13" t="s">
        <v>7</v>
      </c>
      <c r="G38" s="13" t="s">
        <v>7</v>
      </c>
      <c r="H38" s="13" t="s">
        <v>2939</v>
      </c>
      <c r="I38" s="13" t="s">
        <v>7</v>
      </c>
      <c r="J38" s="13" t="s">
        <v>550</v>
      </c>
      <c r="K38" s="13" t="s">
        <v>155</v>
      </c>
      <c r="L38" s="13" t="s">
        <v>156</v>
      </c>
      <c r="M38" s="13" t="s">
        <v>156</v>
      </c>
      <c r="N38" s="33"/>
      <c r="O38" s="33"/>
      <c r="P38" s="33"/>
      <c r="Q38" s="33"/>
      <c r="XFD38"/>
    </row>
    <row r="39" spans="2:17 16384:16384" s="11" customFormat="1" ht="40">
      <c r="B39" s="13"/>
      <c r="C39" s="13" t="s">
        <v>2489</v>
      </c>
      <c r="D39" s="11">
        <v>1</v>
      </c>
      <c r="E39" s="13"/>
      <c r="F39" s="13" t="s">
        <v>7</v>
      </c>
      <c r="G39" s="13" t="s">
        <v>7</v>
      </c>
      <c r="H39" s="13" t="s">
        <v>2939</v>
      </c>
      <c r="I39" s="13" t="s">
        <v>7</v>
      </c>
      <c r="J39" s="13" t="s">
        <v>551</v>
      </c>
      <c r="K39" s="13" t="s">
        <v>155</v>
      </c>
      <c r="L39" s="13" t="s">
        <v>156</v>
      </c>
      <c r="M39" s="13" t="s">
        <v>156</v>
      </c>
      <c r="N39" s="33"/>
      <c r="O39" s="33"/>
      <c r="P39" s="33"/>
      <c r="Q39" s="33"/>
      <c r="XFD39"/>
    </row>
    <row r="40" spans="2:17 16384:16384" s="11" customFormat="1" ht="169.25" customHeight="1">
      <c r="B40" s="13"/>
      <c r="C40" s="13"/>
      <c r="D40" s="11">
        <v>0</v>
      </c>
      <c r="E40" s="13" t="s">
        <v>3108</v>
      </c>
      <c r="F40" s="13" t="s">
        <v>2940</v>
      </c>
      <c r="G40" s="13" t="e">
        <v>#N/A</v>
      </c>
      <c r="H40" s="13" t="s">
        <v>3109</v>
      </c>
      <c r="I40" s="13" t="b">
        <v>0</v>
      </c>
      <c r="J40" s="13" t="s">
        <v>552</v>
      </c>
      <c r="K40" s="13" t="s">
        <v>553</v>
      </c>
      <c r="L40" s="13" t="s">
        <v>554</v>
      </c>
      <c r="M40" s="13" t="s">
        <v>153</v>
      </c>
      <c r="N40" s="33"/>
      <c r="O40" s="33"/>
      <c r="P40" s="33"/>
      <c r="Q40" s="33"/>
      <c r="XFD40"/>
    </row>
    <row r="41" spans="2:17 16384:16384" s="11" customFormat="1" ht="215" customHeight="1">
      <c r="B41" s="13"/>
      <c r="C41" s="13"/>
      <c r="D41" s="11">
        <v>0</v>
      </c>
      <c r="E41" s="13" t="s">
        <v>3110</v>
      </c>
      <c r="F41" s="13" t="s">
        <v>2940</v>
      </c>
      <c r="G41" s="13" t="e">
        <v>#N/A</v>
      </c>
      <c r="H41" s="13" t="s">
        <v>3111</v>
      </c>
      <c r="I41" s="13" t="b">
        <v>0</v>
      </c>
      <c r="J41" s="13" t="s">
        <v>555</v>
      </c>
      <c r="K41" s="13" t="s">
        <v>556</v>
      </c>
      <c r="L41" s="13" t="s">
        <v>557</v>
      </c>
      <c r="M41" s="13" t="s">
        <v>153</v>
      </c>
      <c r="N41" s="33"/>
      <c r="O41" s="33"/>
      <c r="P41" s="33"/>
      <c r="Q41" s="33"/>
      <c r="XFD41"/>
    </row>
    <row r="42" spans="2:17 16384:16384" s="11" customFormat="1" ht="221.25" customHeight="1">
      <c r="B42" s="13"/>
      <c r="C42" s="13"/>
      <c r="D42" s="11">
        <v>0</v>
      </c>
      <c r="E42" s="13" t="s">
        <v>3112</v>
      </c>
      <c r="F42" s="13" t="s">
        <v>2940</v>
      </c>
      <c r="G42" s="13" t="e">
        <v>#N/A</v>
      </c>
      <c r="H42" s="13" t="s">
        <v>3113</v>
      </c>
      <c r="I42" s="13" t="b">
        <v>0</v>
      </c>
      <c r="J42" s="13" t="s">
        <v>558</v>
      </c>
      <c r="K42" s="13" t="s">
        <v>559</v>
      </c>
      <c r="L42" s="13" t="s">
        <v>560</v>
      </c>
      <c r="M42" s="13" t="s">
        <v>153</v>
      </c>
      <c r="N42" s="33"/>
      <c r="O42" s="33"/>
      <c r="P42" s="33"/>
      <c r="Q42" s="33"/>
      <c r="XFD42"/>
    </row>
    <row r="43" spans="2:17 16384:16384" s="11" customFormat="1" ht="30">
      <c r="B43" s="13"/>
      <c r="C43" s="13" t="s">
        <v>2481</v>
      </c>
      <c r="D43" s="11">
        <v>1</v>
      </c>
      <c r="E43" s="13"/>
      <c r="F43" s="13" t="s">
        <v>7</v>
      </c>
      <c r="G43" s="13" t="s">
        <v>7</v>
      </c>
      <c r="H43" s="13" t="s">
        <v>2939</v>
      </c>
      <c r="I43" s="13" t="s">
        <v>7</v>
      </c>
      <c r="J43" s="13" t="s">
        <v>561</v>
      </c>
      <c r="K43" s="13" t="s">
        <v>155</v>
      </c>
      <c r="L43" s="13" t="s">
        <v>156</v>
      </c>
      <c r="M43" s="13" t="s">
        <v>156</v>
      </c>
      <c r="N43" s="33"/>
      <c r="O43" s="33"/>
      <c r="P43" s="33"/>
      <c r="Q43" s="33"/>
      <c r="XFD43"/>
    </row>
    <row r="44" spans="2:17 16384:16384" s="11" customFormat="1" ht="400.25" customHeight="1">
      <c r="B44" s="13"/>
      <c r="C44" s="13"/>
      <c r="D44" s="11">
        <v>0</v>
      </c>
      <c r="E44" s="13" t="s">
        <v>3114</v>
      </c>
      <c r="F44" s="13" t="s">
        <v>2940</v>
      </c>
      <c r="G44" s="13" t="e">
        <v>#N/A</v>
      </c>
      <c r="H44" s="13" t="s">
        <v>3115</v>
      </c>
      <c r="I44" s="13" t="b">
        <v>0</v>
      </c>
      <c r="J44" s="13" t="s">
        <v>562</v>
      </c>
      <c r="K44" s="13" t="s">
        <v>563</v>
      </c>
      <c r="L44" s="87" t="s">
        <v>564</v>
      </c>
      <c r="M44" s="13" t="s">
        <v>153</v>
      </c>
      <c r="N44" s="33"/>
      <c r="O44" s="33"/>
      <c r="P44" s="33"/>
      <c r="Q44" s="33"/>
      <c r="XFD44"/>
    </row>
    <row r="45" spans="2:17 16384:16384" s="11" customFormat="1" ht="47.25" customHeight="1">
      <c r="B45" s="13"/>
      <c r="C45" s="13"/>
      <c r="D45" s="11">
        <v>0</v>
      </c>
      <c r="E45" s="13" t="s">
        <v>3116</v>
      </c>
      <c r="F45" s="13" t="s">
        <v>2940</v>
      </c>
      <c r="G45" s="13" t="e">
        <v>#N/A</v>
      </c>
      <c r="H45" s="13" t="s">
        <v>3117</v>
      </c>
      <c r="I45" s="13" t="b">
        <v>0</v>
      </c>
      <c r="J45" s="13" t="s">
        <v>565</v>
      </c>
      <c r="K45" s="13" t="s">
        <v>566</v>
      </c>
      <c r="L45" s="13" t="s">
        <v>567</v>
      </c>
      <c r="M45" s="13" t="s">
        <v>470</v>
      </c>
      <c r="N45" s="33"/>
      <c r="O45" s="33"/>
      <c r="P45" s="33"/>
      <c r="Q45" s="33"/>
      <c r="XFD45"/>
    </row>
    <row r="46" spans="2:17 16384:16384" s="11" customFormat="1" ht="76.5" customHeight="1">
      <c r="B46" s="13"/>
      <c r="C46" s="13"/>
      <c r="D46" s="11">
        <v>0</v>
      </c>
      <c r="E46" s="13" t="s">
        <v>3118</v>
      </c>
      <c r="F46" s="13" t="s">
        <v>2940</v>
      </c>
      <c r="G46" s="13" t="e">
        <v>#N/A</v>
      </c>
      <c r="H46" s="13" t="s">
        <v>3119</v>
      </c>
      <c r="I46" s="13" t="b">
        <v>0</v>
      </c>
      <c r="J46" s="13" t="s">
        <v>568</v>
      </c>
      <c r="K46" s="13" t="s">
        <v>569</v>
      </c>
      <c r="L46" s="13" t="s">
        <v>570</v>
      </c>
      <c r="M46" s="13" t="s">
        <v>470</v>
      </c>
      <c r="N46" s="33"/>
      <c r="O46" s="33"/>
      <c r="P46" s="33"/>
      <c r="Q46" s="33"/>
      <c r="XFD46"/>
    </row>
    <row r="47" spans="2:17 16384:16384" s="11" customFormat="1" ht="75" customHeight="1">
      <c r="B47" s="13"/>
      <c r="C47" s="13"/>
      <c r="D47" s="11">
        <v>0</v>
      </c>
      <c r="E47" s="13" t="s">
        <v>3120</v>
      </c>
      <c r="F47" s="13" t="s">
        <v>2940</v>
      </c>
      <c r="G47" s="13" t="e">
        <v>#N/A</v>
      </c>
      <c r="H47" s="13" t="s">
        <v>3121</v>
      </c>
      <c r="I47" s="13" t="b">
        <v>0</v>
      </c>
      <c r="J47" s="13" t="s">
        <v>571</v>
      </c>
      <c r="K47" s="13" t="s">
        <v>572</v>
      </c>
      <c r="L47" s="13" t="s">
        <v>573</v>
      </c>
      <c r="M47" s="13" t="s">
        <v>470</v>
      </c>
      <c r="N47" s="33"/>
      <c r="O47" s="33"/>
      <c r="P47" s="33"/>
      <c r="Q47" s="33"/>
      <c r="XFD47"/>
    </row>
    <row r="48" spans="2:17 16384:16384" s="11" customFormat="1" ht="40">
      <c r="B48" s="13"/>
      <c r="C48" s="13" t="s">
        <v>1519</v>
      </c>
      <c r="D48" s="11">
        <v>1</v>
      </c>
      <c r="E48" s="13"/>
      <c r="F48" s="13" t="s">
        <v>7</v>
      </c>
      <c r="G48" s="13" t="s">
        <v>7</v>
      </c>
      <c r="H48" s="13" t="s">
        <v>2939</v>
      </c>
      <c r="I48" s="13" t="s">
        <v>7</v>
      </c>
      <c r="J48" s="13" t="s">
        <v>574</v>
      </c>
      <c r="K48" s="13" t="s">
        <v>155</v>
      </c>
      <c r="L48" s="13" t="s">
        <v>156</v>
      </c>
      <c r="M48" s="13" t="s">
        <v>156</v>
      </c>
      <c r="N48" s="33"/>
      <c r="O48" s="33"/>
      <c r="P48" s="33"/>
      <c r="Q48" s="33"/>
      <c r="XFD48"/>
    </row>
    <row r="49" spans="2:17 16384:16384" s="11" customFormat="1" ht="164.25" customHeight="1">
      <c r="B49" s="13"/>
      <c r="C49" s="13"/>
      <c r="D49" s="11">
        <v>0</v>
      </c>
      <c r="E49" s="13" t="s">
        <v>3122</v>
      </c>
      <c r="F49" s="13" t="s">
        <v>2940</v>
      </c>
      <c r="G49" s="13" t="e">
        <v>#N/A</v>
      </c>
      <c r="H49" s="13" t="s">
        <v>3123</v>
      </c>
      <c r="I49" s="13" t="b">
        <v>0</v>
      </c>
      <c r="J49" s="13" t="s">
        <v>575</v>
      </c>
      <c r="K49" s="13" t="s">
        <v>576</v>
      </c>
      <c r="L49" s="13" t="s">
        <v>577</v>
      </c>
      <c r="M49" s="13" t="s">
        <v>153</v>
      </c>
      <c r="N49" s="33"/>
      <c r="O49" s="33"/>
      <c r="P49" s="33"/>
      <c r="Q49" s="33"/>
      <c r="XFD49"/>
    </row>
    <row r="50" spans="2:17 16384:16384" s="11" customFormat="1" ht="78.75" customHeight="1">
      <c r="B50" s="13"/>
      <c r="C50" s="13"/>
      <c r="D50" s="11">
        <v>0</v>
      </c>
      <c r="E50" s="13" t="s">
        <v>3124</v>
      </c>
      <c r="F50" s="13" t="s">
        <v>2940</v>
      </c>
      <c r="G50" s="13" t="e">
        <v>#N/A</v>
      </c>
      <c r="H50" s="13" t="s">
        <v>3125</v>
      </c>
      <c r="I50" s="13" t="b">
        <v>0</v>
      </c>
      <c r="J50" s="13" t="s">
        <v>578</v>
      </c>
      <c r="K50" s="13" t="s">
        <v>579</v>
      </c>
      <c r="L50" s="13" t="s">
        <v>580</v>
      </c>
      <c r="M50" s="13" t="s">
        <v>153</v>
      </c>
      <c r="N50" s="33"/>
      <c r="O50" s="33"/>
      <c r="P50" s="33"/>
      <c r="Q50" s="33"/>
      <c r="XFD50"/>
    </row>
    <row r="51" spans="2:17 16384:16384" s="11" customFormat="1" ht="75" customHeight="1">
      <c r="B51" s="13"/>
      <c r="C51" s="13"/>
      <c r="D51" s="11">
        <v>0</v>
      </c>
      <c r="E51" s="13" t="s">
        <v>3126</v>
      </c>
      <c r="F51" s="13" t="s">
        <v>2940</v>
      </c>
      <c r="G51" s="13" t="e">
        <v>#N/A</v>
      </c>
      <c r="H51" s="13" t="s">
        <v>3127</v>
      </c>
      <c r="I51" s="13" t="b">
        <v>0</v>
      </c>
      <c r="J51" s="13" t="s">
        <v>581</v>
      </c>
      <c r="K51" s="13" t="s">
        <v>582</v>
      </c>
      <c r="L51" s="13" t="s">
        <v>583</v>
      </c>
      <c r="M51" s="13" t="s">
        <v>470</v>
      </c>
      <c r="N51" s="33"/>
      <c r="O51" s="33"/>
      <c r="P51" s="33"/>
      <c r="Q51" s="33"/>
      <c r="XFD51"/>
    </row>
    <row r="52" spans="2:17 16384:16384" s="11" customFormat="1" ht="64.5" customHeight="1">
      <c r="B52" s="13"/>
      <c r="C52" s="13"/>
      <c r="D52" s="11">
        <v>0</v>
      </c>
      <c r="E52" s="13" t="s">
        <v>1513</v>
      </c>
      <c r="F52" s="13" t="s">
        <v>2940</v>
      </c>
      <c r="G52" s="13" t="e">
        <v>#N/A</v>
      </c>
      <c r="H52" s="13" t="s">
        <v>3128</v>
      </c>
      <c r="I52" s="13" t="b">
        <v>0</v>
      </c>
      <c r="J52" s="13" t="s">
        <v>584</v>
      </c>
      <c r="K52" s="13" t="s">
        <v>585</v>
      </c>
      <c r="L52" s="13" t="s">
        <v>586</v>
      </c>
      <c r="M52" s="13" t="s">
        <v>470</v>
      </c>
      <c r="N52" s="33"/>
      <c r="O52" s="33"/>
      <c r="P52" s="33"/>
      <c r="Q52" s="33"/>
      <c r="XFD52"/>
    </row>
    <row r="53" spans="2:17 16384:16384" s="11" customFormat="1" ht="30">
      <c r="B53" s="13"/>
      <c r="C53" s="13" t="s">
        <v>2450</v>
      </c>
      <c r="D53" s="11">
        <v>1</v>
      </c>
      <c r="E53" s="13"/>
      <c r="F53" s="13" t="s">
        <v>7</v>
      </c>
      <c r="G53" s="13" t="s">
        <v>7</v>
      </c>
      <c r="H53" s="13" t="s">
        <v>2939</v>
      </c>
      <c r="I53" s="13" t="s">
        <v>7</v>
      </c>
      <c r="J53" s="13" t="s">
        <v>587</v>
      </c>
      <c r="K53" s="13" t="s">
        <v>155</v>
      </c>
      <c r="L53" s="13" t="s">
        <v>156</v>
      </c>
      <c r="M53" s="13" t="s">
        <v>156</v>
      </c>
      <c r="N53" s="33"/>
      <c r="O53" s="33"/>
      <c r="P53" s="33"/>
      <c r="Q53" s="33"/>
      <c r="XFD53"/>
    </row>
    <row r="54" spans="2:17 16384:16384" s="11" customFormat="1" ht="120">
      <c r="B54" s="13"/>
      <c r="C54" s="13"/>
      <c r="D54" s="11">
        <v>0</v>
      </c>
      <c r="E54" s="13" t="s">
        <v>3129</v>
      </c>
      <c r="F54" s="13" t="s">
        <v>2940</v>
      </c>
      <c r="G54" s="13" t="e">
        <v>#N/A</v>
      </c>
      <c r="H54" s="13" t="s">
        <v>3130</v>
      </c>
      <c r="I54" s="13" t="b">
        <v>0</v>
      </c>
      <c r="J54" s="13" t="s">
        <v>588</v>
      </c>
      <c r="K54" s="13" t="s">
        <v>589</v>
      </c>
      <c r="L54" s="13" t="s">
        <v>590</v>
      </c>
      <c r="M54" s="13" t="s">
        <v>470</v>
      </c>
      <c r="N54" s="33"/>
      <c r="O54" s="33"/>
      <c r="P54" s="33"/>
      <c r="Q54" s="33"/>
      <c r="XFD54"/>
    </row>
    <row r="55" spans="2:17 16384:16384" s="11" customFormat="1" ht="76.5" customHeight="1">
      <c r="B55" s="13"/>
      <c r="C55" s="13"/>
      <c r="D55" s="11">
        <v>0</v>
      </c>
      <c r="E55" s="13" t="s">
        <v>3131</v>
      </c>
      <c r="F55" s="13" t="s">
        <v>2940</v>
      </c>
      <c r="G55" s="13" t="e">
        <v>#N/A</v>
      </c>
      <c r="H55" s="13" t="s">
        <v>3132</v>
      </c>
      <c r="I55" s="13" t="b">
        <v>0</v>
      </c>
      <c r="J55" s="13" t="s">
        <v>591</v>
      </c>
      <c r="K55" s="13" t="s">
        <v>592</v>
      </c>
      <c r="L55" s="13" t="s">
        <v>593</v>
      </c>
      <c r="M55" s="13" t="s">
        <v>153</v>
      </c>
      <c r="N55" s="33"/>
      <c r="O55" s="33"/>
      <c r="P55" s="33"/>
      <c r="Q55" s="33"/>
      <c r="XFD55"/>
    </row>
    <row r="56" spans="2:17 16384:16384" s="11" customFormat="1" ht="60">
      <c r="B56" s="13"/>
      <c r="C56" s="13"/>
      <c r="D56" s="11">
        <v>0</v>
      </c>
      <c r="E56" s="13" t="s">
        <v>3133</v>
      </c>
      <c r="F56" s="13" t="s">
        <v>2940</v>
      </c>
      <c r="G56" s="13" t="e">
        <v>#N/A</v>
      </c>
      <c r="H56" s="13" t="s">
        <v>3134</v>
      </c>
      <c r="I56" s="13" t="b">
        <v>0</v>
      </c>
      <c r="J56" s="13" t="s">
        <v>594</v>
      </c>
      <c r="K56" s="13" t="s">
        <v>595</v>
      </c>
      <c r="L56" s="13" t="s">
        <v>596</v>
      </c>
      <c r="M56" s="13" t="s">
        <v>153</v>
      </c>
      <c r="N56" s="33"/>
      <c r="O56" s="33"/>
      <c r="P56" s="33"/>
      <c r="Q56" s="33"/>
      <c r="XFD56"/>
    </row>
    <row r="57" spans="2:17 16384:16384" s="11" customFormat="1" ht="30">
      <c r="B57" s="13"/>
      <c r="C57" s="13"/>
      <c r="D57" s="11">
        <v>0</v>
      </c>
      <c r="E57" s="13" t="s">
        <v>3135</v>
      </c>
      <c r="F57" s="13" t="s">
        <v>2940</v>
      </c>
      <c r="G57" s="13" t="e">
        <v>#N/A</v>
      </c>
      <c r="H57" s="13" t="s">
        <v>3136</v>
      </c>
      <c r="I57" s="13" t="b">
        <v>0</v>
      </c>
      <c r="J57" s="13" t="s">
        <v>597</v>
      </c>
      <c r="K57" s="13" t="s">
        <v>598</v>
      </c>
      <c r="L57" s="13" t="s">
        <v>599</v>
      </c>
      <c r="M57" s="13" t="s">
        <v>470</v>
      </c>
      <c r="N57" s="33"/>
      <c r="O57" s="33"/>
      <c r="P57" s="33"/>
      <c r="Q57" s="33"/>
      <c r="XFD57"/>
    </row>
    <row r="58" spans="2:17 16384:16384" s="11" customFormat="1" ht="21">
      <c r="B58" s="13" t="s">
        <v>1561</v>
      </c>
      <c r="C58" s="13"/>
      <c r="D58" s="11">
        <v>1</v>
      </c>
      <c r="E58" s="13"/>
      <c r="F58" s="13" t="s">
        <v>7</v>
      </c>
      <c r="G58" s="13" t="s">
        <v>7</v>
      </c>
      <c r="H58" s="13" t="s">
        <v>2939</v>
      </c>
      <c r="I58" s="13" t="s">
        <v>7</v>
      </c>
      <c r="J58" s="13" t="s">
        <v>600</v>
      </c>
      <c r="K58" s="13" t="s">
        <v>155</v>
      </c>
      <c r="L58" s="13" t="s">
        <v>156</v>
      </c>
      <c r="M58" s="13" t="s">
        <v>156</v>
      </c>
      <c r="N58" s="33"/>
      <c r="O58" s="33"/>
      <c r="P58" s="33"/>
      <c r="Q58" s="33"/>
      <c r="XFD58"/>
    </row>
    <row r="59" spans="2:17 16384:16384" s="11" customFormat="1" ht="171" customHeight="1">
      <c r="B59" s="13"/>
      <c r="C59" s="13"/>
      <c r="D59" s="11">
        <v>0</v>
      </c>
      <c r="E59" s="13" t="s">
        <v>3137</v>
      </c>
      <c r="F59" s="13" t="s">
        <v>2940</v>
      </c>
      <c r="G59" s="13" t="e">
        <v>#N/A</v>
      </c>
      <c r="H59" s="13" t="s">
        <v>3138</v>
      </c>
      <c r="I59" s="13" t="b">
        <v>0</v>
      </c>
      <c r="J59" s="13" t="s">
        <v>601</v>
      </c>
      <c r="K59" s="13" t="s">
        <v>602</v>
      </c>
      <c r="L59" s="13" t="s">
        <v>603</v>
      </c>
      <c r="M59" s="13" t="s">
        <v>153</v>
      </c>
      <c r="N59" s="33"/>
      <c r="O59" s="33"/>
      <c r="P59" s="33"/>
      <c r="Q59" s="33"/>
      <c r="XFD59"/>
    </row>
    <row r="60" spans="2:17 16384:16384" s="11" customFormat="1" ht="162.65" customHeight="1">
      <c r="B60" s="13"/>
      <c r="C60" s="13"/>
      <c r="D60" s="11">
        <v>0</v>
      </c>
      <c r="E60" s="13" t="s">
        <v>3139</v>
      </c>
      <c r="F60" s="13" t="s">
        <v>2940</v>
      </c>
      <c r="G60" s="13" t="e">
        <v>#N/A</v>
      </c>
      <c r="H60" s="13" t="s">
        <v>3140</v>
      </c>
      <c r="I60" s="13" t="b">
        <v>0</v>
      </c>
      <c r="J60" s="13" t="s">
        <v>604</v>
      </c>
      <c r="K60" s="13" t="s">
        <v>605</v>
      </c>
      <c r="L60" s="13" t="s">
        <v>606</v>
      </c>
      <c r="M60" s="13" t="s">
        <v>153</v>
      </c>
      <c r="N60" s="33"/>
      <c r="O60" s="33"/>
      <c r="P60" s="33"/>
      <c r="Q60" s="33"/>
      <c r="XFD60"/>
    </row>
    <row r="61" spans="2:17 16384:16384" s="11" customFormat="1" ht="123" customHeight="1">
      <c r="B61" s="13"/>
      <c r="C61" s="13"/>
      <c r="D61" s="11">
        <v>0</v>
      </c>
      <c r="E61" s="13" t="s">
        <v>3141</v>
      </c>
      <c r="F61" s="13" t="s">
        <v>2940</v>
      </c>
      <c r="G61" s="13" t="e">
        <v>#N/A</v>
      </c>
      <c r="H61" s="13" t="s">
        <v>3142</v>
      </c>
      <c r="I61" s="13" t="b">
        <v>0</v>
      </c>
      <c r="J61" s="13" t="s">
        <v>607</v>
      </c>
      <c r="K61" s="13" t="s">
        <v>608</v>
      </c>
      <c r="L61" s="13" t="s">
        <v>609</v>
      </c>
      <c r="M61" s="13" t="s">
        <v>153</v>
      </c>
      <c r="N61" s="33"/>
      <c r="O61" s="33"/>
      <c r="P61" s="33"/>
      <c r="Q61" s="33"/>
      <c r="XFD61"/>
    </row>
    <row r="62" spans="2:17 16384:16384" s="11" customFormat="1" ht="87" customHeight="1">
      <c r="B62" s="13"/>
      <c r="C62" s="13"/>
      <c r="D62" s="11">
        <v>0</v>
      </c>
      <c r="E62" s="13" t="s">
        <v>3143</v>
      </c>
      <c r="F62" s="13" t="s">
        <v>2940</v>
      </c>
      <c r="G62" s="13" t="e">
        <v>#N/A</v>
      </c>
      <c r="H62" s="13" t="s">
        <v>3144</v>
      </c>
      <c r="I62" s="13" t="b">
        <v>0</v>
      </c>
      <c r="J62" s="13" t="s">
        <v>610</v>
      </c>
      <c r="K62" s="13" t="s">
        <v>611</v>
      </c>
      <c r="L62" s="13" t="s">
        <v>612</v>
      </c>
      <c r="M62" s="13" t="s">
        <v>153</v>
      </c>
      <c r="N62" s="33"/>
      <c r="O62" s="33"/>
      <c r="P62" s="33"/>
      <c r="Q62" s="33"/>
      <c r="XFD62"/>
    </row>
    <row r="63" spans="2:17 16384:16384" s="11" customFormat="1" ht="159" customHeight="1">
      <c r="B63" s="13"/>
      <c r="C63" s="13"/>
      <c r="D63" s="11">
        <v>0</v>
      </c>
      <c r="E63" s="13" t="s">
        <v>3145</v>
      </c>
      <c r="F63" s="13" t="s">
        <v>2940</v>
      </c>
      <c r="G63" s="13" t="e">
        <v>#N/A</v>
      </c>
      <c r="H63" s="13" t="s">
        <v>3146</v>
      </c>
      <c r="I63" s="13" t="b">
        <v>0</v>
      </c>
      <c r="J63" s="13" t="s">
        <v>613</v>
      </c>
      <c r="K63" s="13" t="s">
        <v>614</v>
      </c>
      <c r="L63" s="13" t="s">
        <v>615</v>
      </c>
      <c r="M63" s="13" t="s">
        <v>616</v>
      </c>
      <c r="N63" s="33"/>
      <c r="O63" s="33"/>
      <c r="P63" s="33"/>
      <c r="Q63" s="33"/>
      <c r="XFD63"/>
    </row>
    <row r="64" spans="2:17 16384:16384" s="11" customFormat="1" ht="108" customHeight="1">
      <c r="B64" s="13"/>
      <c r="C64" s="13"/>
      <c r="D64" s="11">
        <v>0</v>
      </c>
      <c r="E64" s="13" t="s">
        <v>1556</v>
      </c>
      <c r="F64" s="13" t="s">
        <v>2940</v>
      </c>
      <c r="G64" s="13" t="e">
        <v>#N/A</v>
      </c>
      <c r="H64" s="13" t="s">
        <v>3147</v>
      </c>
      <c r="I64" s="13" t="b">
        <v>0</v>
      </c>
      <c r="J64" s="13" t="s">
        <v>617</v>
      </c>
      <c r="K64" s="13" t="s">
        <v>618</v>
      </c>
      <c r="L64" s="13" t="s">
        <v>619</v>
      </c>
      <c r="M64" s="13" t="s">
        <v>153</v>
      </c>
      <c r="N64" s="33"/>
      <c r="O64" s="33"/>
      <c r="P64" s="33"/>
      <c r="Q64" s="33"/>
      <c r="XFD64"/>
    </row>
    <row r="65" spans="2:17 16384:16384" s="11" customFormat="1" ht="31.5">
      <c r="B65" s="13" t="s">
        <v>2790</v>
      </c>
      <c r="C65" s="13"/>
      <c r="D65" s="11">
        <v>1</v>
      </c>
      <c r="E65" s="13"/>
      <c r="F65" s="13" t="s">
        <v>7</v>
      </c>
      <c r="G65" s="13" t="s">
        <v>7</v>
      </c>
      <c r="H65" s="13" t="s">
        <v>2939</v>
      </c>
      <c r="I65" s="13" t="s">
        <v>7</v>
      </c>
      <c r="J65" s="13" t="s">
        <v>620</v>
      </c>
      <c r="K65" s="13" t="s">
        <v>155</v>
      </c>
      <c r="L65" s="13" t="s">
        <v>156</v>
      </c>
      <c r="M65" s="13" t="s">
        <v>156</v>
      </c>
      <c r="N65" s="33"/>
      <c r="O65" s="33"/>
      <c r="P65" s="33"/>
      <c r="Q65" s="33"/>
      <c r="XFD65"/>
    </row>
    <row r="66" spans="2:17 16384:16384" s="11" customFormat="1" ht="69.75" customHeight="1">
      <c r="B66" s="13"/>
      <c r="C66" s="13" t="s">
        <v>1707</v>
      </c>
      <c r="D66" s="11">
        <v>1</v>
      </c>
      <c r="E66" s="13"/>
      <c r="F66" s="13" t="s">
        <v>7</v>
      </c>
      <c r="G66" s="13" t="s">
        <v>7</v>
      </c>
      <c r="H66" s="13" t="s">
        <v>2939</v>
      </c>
      <c r="I66" s="13" t="s">
        <v>7</v>
      </c>
      <c r="J66" s="13" t="s">
        <v>621</v>
      </c>
      <c r="K66" s="13" t="s">
        <v>155</v>
      </c>
      <c r="L66" s="13" t="s">
        <v>156</v>
      </c>
      <c r="M66" s="13" t="s">
        <v>156</v>
      </c>
      <c r="N66" s="33"/>
      <c r="O66" s="33"/>
      <c r="P66" s="33"/>
      <c r="Q66" s="33"/>
      <c r="XFD66"/>
    </row>
    <row r="67" spans="2:17 16384:16384" s="11" customFormat="1" ht="110">
      <c r="B67" s="13"/>
      <c r="C67" s="13"/>
      <c r="D67" s="11">
        <v>0</v>
      </c>
      <c r="E67" s="13" t="s">
        <v>3148</v>
      </c>
      <c r="F67" s="13" t="s">
        <v>2940</v>
      </c>
      <c r="G67" s="13" t="e">
        <v>#N/A</v>
      </c>
      <c r="H67" s="13" t="s">
        <v>3149</v>
      </c>
      <c r="I67" s="13" t="b">
        <v>0</v>
      </c>
      <c r="J67" s="13" t="s">
        <v>622</v>
      </c>
      <c r="K67" s="13" t="s">
        <v>623</v>
      </c>
      <c r="L67" s="13" t="s">
        <v>624</v>
      </c>
      <c r="M67" s="13" t="s">
        <v>153</v>
      </c>
      <c r="N67" s="33"/>
      <c r="O67" s="33"/>
      <c r="P67" s="33"/>
      <c r="Q67" s="33"/>
      <c r="XFD67"/>
    </row>
    <row r="68" spans="2:17 16384:16384" s="11" customFormat="1" ht="31.5">
      <c r="B68" s="13" t="s">
        <v>2776</v>
      </c>
      <c r="C68" s="13"/>
      <c r="D68" s="11">
        <v>1</v>
      </c>
      <c r="E68" s="13"/>
      <c r="F68" s="13" t="s">
        <v>7</v>
      </c>
      <c r="G68" s="13" t="s">
        <v>7</v>
      </c>
      <c r="H68" s="13" t="s">
        <v>2939</v>
      </c>
      <c r="I68" s="13" t="s">
        <v>7</v>
      </c>
      <c r="J68" s="13" t="s">
        <v>625</v>
      </c>
      <c r="K68" s="13" t="s">
        <v>155</v>
      </c>
      <c r="L68" s="13" t="s">
        <v>156</v>
      </c>
      <c r="M68" s="13" t="s">
        <v>156</v>
      </c>
      <c r="N68" s="33"/>
      <c r="O68" s="33"/>
      <c r="P68" s="33"/>
      <c r="Q68" s="33"/>
      <c r="XFD68"/>
    </row>
    <row r="69" spans="2:17 16384:16384" s="11" customFormat="1" ht="111.75" customHeight="1">
      <c r="B69" s="13"/>
      <c r="C69" s="13"/>
      <c r="D69" s="11">
        <v>0</v>
      </c>
      <c r="E69" s="13" t="s">
        <v>3150</v>
      </c>
      <c r="F69" s="13" t="s">
        <v>2940</v>
      </c>
      <c r="G69" s="13" t="e">
        <v>#N/A</v>
      </c>
      <c r="H69" s="13" t="s">
        <v>3151</v>
      </c>
      <c r="I69" s="13" t="b">
        <v>0</v>
      </c>
      <c r="J69" s="13" t="s">
        <v>626</v>
      </c>
      <c r="K69" s="13" t="s">
        <v>627</v>
      </c>
      <c r="L69" s="13" t="s">
        <v>628</v>
      </c>
      <c r="M69" s="13" t="s">
        <v>153</v>
      </c>
      <c r="N69" s="33"/>
      <c r="O69" s="33"/>
      <c r="P69" s="33"/>
      <c r="Q69" s="33"/>
      <c r="XFD69"/>
    </row>
    <row r="70" spans="2:17 16384:16384" s="11" customFormat="1" ht="54" customHeight="1">
      <c r="B70" s="13"/>
      <c r="C70" s="13"/>
      <c r="D70" s="11">
        <v>0</v>
      </c>
      <c r="E70" s="13" t="s">
        <v>3152</v>
      </c>
      <c r="F70" s="13" t="s">
        <v>2940</v>
      </c>
      <c r="G70" s="13" t="e">
        <v>#N/A</v>
      </c>
      <c r="H70" s="13" t="s">
        <v>3153</v>
      </c>
      <c r="I70" s="13" t="b">
        <v>0</v>
      </c>
      <c r="J70" s="13" t="s">
        <v>629</v>
      </c>
      <c r="K70" s="13" t="s">
        <v>630</v>
      </c>
      <c r="L70" s="13" t="s">
        <v>631</v>
      </c>
      <c r="M70" s="13" t="s">
        <v>470</v>
      </c>
      <c r="N70" s="33"/>
      <c r="O70" s="33"/>
      <c r="P70" s="33"/>
      <c r="Q70" s="33"/>
      <c r="XFD70"/>
    </row>
    <row r="71" spans="2:17 16384:16384" s="11" customFormat="1" ht="40.5" customHeight="1">
      <c r="B71" s="13"/>
      <c r="C71" s="13"/>
      <c r="D71" s="11">
        <v>0</v>
      </c>
      <c r="E71" s="13" t="s">
        <v>3154</v>
      </c>
      <c r="F71" s="13" t="s">
        <v>2940</v>
      </c>
      <c r="G71" s="13" t="e">
        <v>#N/A</v>
      </c>
      <c r="H71" s="13" t="s">
        <v>3155</v>
      </c>
      <c r="I71" s="13" t="b">
        <v>0</v>
      </c>
      <c r="J71" s="13" t="s">
        <v>632</v>
      </c>
      <c r="K71" s="13" t="s">
        <v>633</v>
      </c>
      <c r="L71" s="13" t="s">
        <v>634</v>
      </c>
      <c r="M71" s="13" t="s">
        <v>470</v>
      </c>
      <c r="N71" s="33"/>
      <c r="O71" s="33"/>
      <c r="P71" s="33"/>
      <c r="Q71" s="33"/>
      <c r="XFD71"/>
    </row>
    <row r="72" spans="2:17 16384:16384" s="11" customFormat="1" ht="276.75" customHeight="1">
      <c r="B72" s="13"/>
      <c r="C72" s="13"/>
      <c r="D72" s="11">
        <v>0</v>
      </c>
      <c r="E72" s="13" t="s">
        <v>3156</v>
      </c>
      <c r="F72" s="13" t="s">
        <v>2940</v>
      </c>
      <c r="G72" s="13" t="e">
        <v>#N/A</v>
      </c>
      <c r="H72" s="13" t="s">
        <v>3157</v>
      </c>
      <c r="I72" s="13" t="b">
        <v>0</v>
      </c>
      <c r="J72" s="13" t="s">
        <v>635</v>
      </c>
      <c r="K72" s="13" t="s">
        <v>636</v>
      </c>
      <c r="L72" s="13" t="s">
        <v>637</v>
      </c>
      <c r="M72" s="13" t="s">
        <v>616</v>
      </c>
      <c r="N72" s="33"/>
      <c r="O72" s="33"/>
      <c r="P72" s="33"/>
      <c r="Q72" s="33"/>
      <c r="XFD72"/>
    </row>
    <row r="73" spans="2:17 16384:16384" s="11" customFormat="1" ht="60.65" customHeight="1">
      <c r="B73" s="13" t="s">
        <v>2772</v>
      </c>
      <c r="C73" s="13"/>
      <c r="D73" s="11">
        <v>1</v>
      </c>
      <c r="E73" s="13"/>
      <c r="F73" s="13" t="s">
        <v>7</v>
      </c>
      <c r="G73" s="13" t="s">
        <v>7</v>
      </c>
      <c r="H73" s="13" t="s">
        <v>2939</v>
      </c>
      <c r="I73" s="13" t="s">
        <v>7</v>
      </c>
      <c r="J73" s="13" t="s">
        <v>638</v>
      </c>
      <c r="K73" s="13" t="s">
        <v>155</v>
      </c>
      <c r="L73" s="13" t="s">
        <v>156</v>
      </c>
      <c r="M73" s="13" t="s">
        <v>156</v>
      </c>
      <c r="N73" s="33"/>
      <c r="O73" s="33"/>
      <c r="P73" s="33"/>
      <c r="Q73" s="33"/>
      <c r="XFD73"/>
    </row>
    <row r="74" spans="2:17 16384:16384" s="11" customFormat="1" ht="96" customHeight="1">
      <c r="B74" s="13"/>
      <c r="C74" s="13"/>
      <c r="D74" s="11">
        <v>0</v>
      </c>
      <c r="E74" s="13" t="s">
        <v>3158</v>
      </c>
      <c r="F74" s="13" t="s">
        <v>2940</v>
      </c>
      <c r="G74" s="13" t="e">
        <v>#N/A</v>
      </c>
      <c r="H74" s="13" t="s">
        <v>3159</v>
      </c>
      <c r="I74" s="13" t="b">
        <v>0</v>
      </c>
      <c r="J74" s="13" t="s">
        <v>639</v>
      </c>
      <c r="K74" s="13" t="s">
        <v>640</v>
      </c>
      <c r="L74" s="13" t="s">
        <v>641</v>
      </c>
      <c r="M74" s="13" t="s">
        <v>616</v>
      </c>
      <c r="N74" s="33"/>
      <c r="O74" s="33"/>
      <c r="P74" s="33"/>
      <c r="Q74" s="33"/>
      <c r="XFD74"/>
    </row>
    <row r="75" spans="2:17 16384:16384" s="11" customFormat="1" ht="21">
      <c r="B75" s="13" t="s">
        <v>1532</v>
      </c>
      <c r="C75" s="13"/>
      <c r="D75" s="11">
        <v>1</v>
      </c>
      <c r="E75" s="13"/>
      <c r="F75" s="13" t="s">
        <v>7</v>
      </c>
      <c r="G75" s="13" t="s">
        <v>7</v>
      </c>
      <c r="H75" s="13" t="s">
        <v>2939</v>
      </c>
      <c r="I75" s="13" t="s">
        <v>7</v>
      </c>
      <c r="J75" s="13" t="s">
        <v>642</v>
      </c>
      <c r="K75" s="13" t="s">
        <v>155</v>
      </c>
      <c r="L75" s="13" t="s">
        <v>156</v>
      </c>
      <c r="M75" s="13" t="s">
        <v>156</v>
      </c>
      <c r="N75" s="33"/>
      <c r="O75" s="33"/>
      <c r="P75" s="33"/>
      <c r="Q75" s="33"/>
      <c r="XFD75"/>
    </row>
    <row r="76" spans="2:17 16384:16384" s="11" customFormat="1" ht="99" customHeight="1">
      <c r="B76" s="13"/>
      <c r="C76" s="13"/>
      <c r="D76" s="11">
        <v>0</v>
      </c>
      <c r="E76" s="13" t="s">
        <v>3160</v>
      </c>
      <c r="F76" s="13" t="s">
        <v>2940</v>
      </c>
      <c r="G76" s="13" t="e">
        <v>#N/A</v>
      </c>
      <c r="H76" s="13" t="s">
        <v>3161</v>
      </c>
      <c r="I76" s="13" t="b">
        <v>0</v>
      </c>
      <c r="J76" s="13" t="s">
        <v>643</v>
      </c>
      <c r="K76" s="13" t="s">
        <v>644</v>
      </c>
      <c r="L76" s="13" t="s">
        <v>645</v>
      </c>
      <c r="M76" s="13" t="s">
        <v>153</v>
      </c>
      <c r="N76" s="33"/>
      <c r="O76" s="33"/>
      <c r="P76" s="33"/>
      <c r="Q76" s="33"/>
      <c r="XFD76"/>
    </row>
    <row r="77" spans="2:17 16384:16384" s="11" customFormat="1" ht="79.25" customHeight="1">
      <c r="B77" s="13"/>
      <c r="C77" s="13"/>
      <c r="D77" s="11">
        <v>0</v>
      </c>
      <c r="E77" s="13" t="s">
        <v>3162</v>
      </c>
      <c r="F77" s="13" t="s">
        <v>2940</v>
      </c>
      <c r="G77" s="13" t="e">
        <v>#N/A</v>
      </c>
      <c r="H77" s="13" t="s">
        <v>3163</v>
      </c>
      <c r="I77" s="13" t="b">
        <v>0</v>
      </c>
      <c r="J77" s="13" t="s">
        <v>646</v>
      </c>
      <c r="K77" s="13" t="s">
        <v>647</v>
      </c>
      <c r="L77" s="13" t="s">
        <v>648</v>
      </c>
      <c r="M77" s="13" t="s">
        <v>470</v>
      </c>
      <c r="N77" s="33"/>
      <c r="O77" s="33"/>
      <c r="P77" s="33"/>
      <c r="Q77" s="33"/>
      <c r="XFD77"/>
    </row>
    <row r="78" spans="2:17 16384:16384" s="11" customFormat="1" ht="59" customHeight="1">
      <c r="B78" s="13"/>
      <c r="C78" s="13"/>
      <c r="D78" s="11">
        <v>0</v>
      </c>
      <c r="E78" s="13" t="s">
        <v>1526</v>
      </c>
      <c r="F78" s="13" t="s">
        <v>2940</v>
      </c>
      <c r="G78" s="13" t="e">
        <v>#N/A</v>
      </c>
      <c r="H78" s="13" t="s">
        <v>3164</v>
      </c>
      <c r="I78" s="13" t="b">
        <v>0</v>
      </c>
      <c r="J78" s="13" t="s">
        <v>649</v>
      </c>
      <c r="K78" s="13" t="s">
        <v>650</v>
      </c>
      <c r="L78" s="13" t="s">
        <v>651</v>
      </c>
      <c r="M78" s="13" t="s">
        <v>616</v>
      </c>
      <c r="N78" s="33"/>
      <c r="O78" s="33"/>
      <c r="P78" s="33"/>
      <c r="Q78" s="33"/>
      <c r="XFD78"/>
    </row>
    <row r="79" spans="2:17 16384:16384" s="11" customFormat="1" ht="90" customHeight="1">
      <c r="B79" s="13"/>
      <c r="C79" s="13"/>
      <c r="D79" s="11">
        <v>0</v>
      </c>
      <c r="E79" s="13" t="s">
        <v>3165</v>
      </c>
      <c r="F79" s="13" t="s">
        <v>2940</v>
      </c>
      <c r="G79" s="13" t="e">
        <v>#N/A</v>
      </c>
      <c r="H79" s="13" t="s">
        <v>3166</v>
      </c>
      <c r="I79" s="13" t="b">
        <v>0</v>
      </c>
      <c r="J79" s="13" t="s">
        <v>652</v>
      </c>
      <c r="K79" s="13" t="s">
        <v>653</v>
      </c>
      <c r="L79" s="13" t="s">
        <v>654</v>
      </c>
      <c r="M79" s="13" t="s">
        <v>470</v>
      </c>
      <c r="N79" s="33"/>
      <c r="O79" s="33"/>
      <c r="P79" s="33"/>
      <c r="Q79" s="33"/>
      <c r="XFD79"/>
    </row>
    <row r="80" spans="2:17 16384:16384" s="11" customFormat="1" ht="51" customHeight="1">
      <c r="B80" s="13"/>
      <c r="C80" s="13"/>
      <c r="D80" s="11">
        <v>0</v>
      </c>
      <c r="E80" s="13" t="s">
        <v>3167</v>
      </c>
      <c r="F80" s="13" t="s">
        <v>2940</v>
      </c>
      <c r="G80" s="13" t="e">
        <v>#N/A</v>
      </c>
      <c r="H80" s="13" t="s">
        <v>3168</v>
      </c>
      <c r="I80" s="13" t="b">
        <v>0</v>
      </c>
      <c r="J80" s="13" t="s">
        <v>655</v>
      </c>
      <c r="K80" s="13" t="s">
        <v>656</v>
      </c>
      <c r="L80" s="13" t="s">
        <v>657</v>
      </c>
      <c r="M80" s="13" t="s">
        <v>616</v>
      </c>
      <c r="N80" s="33"/>
      <c r="O80" s="33"/>
      <c r="P80" s="33"/>
      <c r="Q80" s="33"/>
      <c r="XFD80"/>
    </row>
    <row r="81" spans="2:17 16384:16384" s="11" customFormat="1" ht="69.650000000000006" customHeight="1">
      <c r="B81" s="13"/>
      <c r="C81" s="13"/>
      <c r="D81" s="11">
        <v>0</v>
      </c>
      <c r="E81" s="13" t="s">
        <v>3169</v>
      </c>
      <c r="F81" s="13" t="s">
        <v>2940</v>
      </c>
      <c r="G81" s="13" t="e">
        <v>#N/A</v>
      </c>
      <c r="H81" s="13" t="s">
        <v>3170</v>
      </c>
      <c r="I81" s="13" t="b">
        <v>0</v>
      </c>
      <c r="J81" s="13" t="s">
        <v>658</v>
      </c>
      <c r="K81" s="13" t="s">
        <v>659</v>
      </c>
      <c r="L81" s="13" t="s">
        <v>660</v>
      </c>
      <c r="M81" s="13" t="s">
        <v>470</v>
      </c>
      <c r="N81" s="33"/>
      <c r="O81" s="33"/>
      <c r="P81" s="33"/>
      <c r="Q81" s="33"/>
      <c r="XFD81"/>
    </row>
    <row r="82" spans="2:17 16384:16384" s="11" customFormat="1" ht="228" customHeight="1">
      <c r="B82" s="13"/>
      <c r="C82" s="13"/>
      <c r="D82" s="11">
        <v>0</v>
      </c>
      <c r="E82" s="13" t="s">
        <v>3171</v>
      </c>
      <c r="F82" s="13" t="s">
        <v>2940</v>
      </c>
      <c r="G82" s="13" t="e">
        <v>#N/A</v>
      </c>
      <c r="H82" s="13" t="s">
        <v>3172</v>
      </c>
      <c r="I82" s="13" t="b">
        <v>0</v>
      </c>
      <c r="J82" s="13" t="s">
        <v>661</v>
      </c>
      <c r="K82" s="13" t="s">
        <v>662</v>
      </c>
      <c r="L82" s="13" t="s">
        <v>663</v>
      </c>
      <c r="M82" s="13" t="s">
        <v>616</v>
      </c>
      <c r="N82" s="33"/>
      <c r="O82" s="33"/>
      <c r="P82" s="33"/>
      <c r="Q82" s="33"/>
      <c r="XFD82"/>
    </row>
    <row r="83" spans="2:17 16384:16384" s="11" customFormat="1" ht="52.25" customHeight="1">
      <c r="B83" s="13" t="s">
        <v>2764</v>
      </c>
      <c r="C83" s="13"/>
      <c r="D83" s="11">
        <v>1</v>
      </c>
      <c r="E83" s="13"/>
      <c r="F83" s="13" t="s">
        <v>7</v>
      </c>
      <c r="G83" s="13" t="s">
        <v>7</v>
      </c>
      <c r="H83" s="13" t="s">
        <v>2939</v>
      </c>
      <c r="I83" s="13" t="s">
        <v>7</v>
      </c>
      <c r="J83" s="13" t="s">
        <v>664</v>
      </c>
      <c r="K83" s="13" t="s">
        <v>155</v>
      </c>
      <c r="L83" s="13" t="s">
        <v>156</v>
      </c>
      <c r="M83" s="13" t="s">
        <v>156</v>
      </c>
      <c r="N83" s="33"/>
      <c r="O83" s="33"/>
      <c r="P83" s="33"/>
      <c r="Q83" s="33"/>
      <c r="XFD83"/>
    </row>
    <row r="84" spans="2:17 16384:16384" s="11" customFormat="1" ht="34.75" customHeight="1">
      <c r="B84" s="13"/>
      <c r="C84" s="13"/>
      <c r="D84" s="11">
        <v>0</v>
      </c>
      <c r="E84" s="13" t="s">
        <v>3173</v>
      </c>
      <c r="F84" s="13" t="s">
        <v>2940</v>
      </c>
      <c r="G84" s="13" t="e">
        <v>#N/A</v>
      </c>
      <c r="H84" s="13" t="s">
        <v>3174</v>
      </c>
      <c r="I84" s="13" t="b">
        <v>0</v>
      </c>
      <c r="J84" s="13" t="s">
        <v>665</v>
      </c>
      <c r="K84" s="13" t="s">
        <v>666</v>
      </c>
      <c r="L84" s="13" t="s">
        <v>667</v>
      </c>
      <c r="M84" s="13" t="s">
        <v>470</v>
      </c>
      <c r="N84" s="33"/>
      <c r="O84" s="33"/>
      <c r="P84" s="33"/>
      <c r="Q84" s="33"/>
      <c r="XFD84"/>
    </row>
    <row r="85" spans="2:17 16384:16384" s="11" customFormat="1" ht="40.5" customHeight="1">
      <c r="B85" s="13"/>
      <c r="C85" s="13"/>
      <c r="D85" s="11">
        <v>0</v>
      </c>
      <c r="E85" s="13" t="s">
        <v>3175</v>
      </c>
      <c r="F85" s="13" t="s">
        <v>2940</v>
      </c>
      <c r="G85" s="13" t="e">
        <v>#N/A</v>
      </c>
      <c r="H85" s="13" t="s">
        <v>3176</v>
      </c>
      <c r="I85" s="13" t="b">
        <v>0</v>
      </c>
      <c r="J85" s="13" t="s">
        <v>668</v>
      </c>
      <c r="K85" s="13" t="s">
        <v>669</v>
      </c>
      <c r="L85" s="13" t="s">
        <v>670</v>
      </c>
      <c r="M85" s="13" t="s">
        <v>153</v>
      </c>
      <c r="N85" s="33"/>
      <c r="O85" s="33"/>
      <c r="P85" s="33"/>
      <c r="Q85" s="33"/>
      <c r="XFD85"/>
    </row>
    <row r="86" spans="2:17 16384:16384" s="11" customFormat="1" ht="25.75" customHeight="1">
      <c r="B86" s="13"/>
      <c r="C86" s="13"/>
      <c r="D86" s="11">
        <v>0</v>
      </c>
      <c r="E86" s="13" t="s">
        <v>3177</v>
      </c>
      <c r="F86" s="13" t="s">
        <v>2940</v>
      </c>
      <c r="G86" s="13" t="e">
        <v>#N/A</v>
      </c>
      <c r="H86" s="13" t="s">
        <v>3178</v>
      </c>
      <c r="I86" s="13" t="b">
        <v>0</v>
      </c>
      <c r="J86" s="13" t="s">
        <v>671</v>
      </c>
      <c r="K86" s="13" t="s">
        <v>672</v>
      </c>
      <c r="L86" s="13" t="s">
        <v>673</v>
      </c>
      <c r="M86" s="13" t="s">
        <v>153</v>
      </c>
      <c r="N86" s="33"/>
      <c r="O86" s="33"/>
      <c r="P86" s="33"/>
      <c r="Q86" s="33"/>
      <c r="XFD86"/>
    </row>
    <row r="87" spans="2:17 16384:16384" s="11" customFormat="1" ht="21">
      <c r="B87" s="13" t="s">
        <v>1598</v>
      </c>
      <c r="C87" s="13"/>
      <c r="D87" s="11">
        <v>1</v>
      </c>
      <c r="E87" s="13"/>
      <c r="F87" s="13" t="s">
        <v>7</v>
      </c>
      <c r="G87" s="13" t="s">
        <v>7</v>
      </c>
      <c r="H87" s="13" t="s">
        <v>2939</v>
      </c>
      <c r="I87" s="13" t="s">
        <v>7</v>
      </c>
      <c r="J87" s="13" t="s">
        <v>674</v>
      </c>
      <c r="K87" s="13" t="s">
        <v>155</v>
      </c>
      <c r="L87" s="13" t="s">
        <v>156</v>
      </c>
      <c r="M87" s="13" t="s">
        <v>156</v>
      </c>
      <c r="N87" s="33"/>
      <c r="O87" s="33"/>
      <c r="P87" s="33"/>
      <c r="Q87" s="33"/>
      <c r="XFD87"/>
    </row>
    <row r="88" spans="2:17 16384:16384" s="11" customFormat="1" ht="50">
      <c r="B88" s="13"/>
      <c r="C88" s="13" t="s">
        <v>1599</v>
      </c>
      <c r="D88" s="11">
        <v>1</v>
      </c>
      <c r="E88" s="13"/>
      <c r="F88" s="13" t="s">
        <v>7</v>
      </c>
      <c r="G88" s="13" t="s">
        <v>7</v>
      </c>
      <c r="H88" s="13" t="s">
        <v>2939</v>
      </c>
      <c r="I88" s="13" t="s">
        <v>7</v>
      </c>
      <c r="J88" s="13" t="s">
        <v>675</v>
      </c>
      <c r="K88" s="13" t="s">
        <v>155</v>
      </c>
      <c r="L88" s="13" t="s">
        <v>156</v>
      </c>
      <c r="M88" s="13" t="s">
        <v>156</v>
      </c>
      <c r="N88" s="33"/>
      <c r="O88" s="33"/>
      <c r="P88" s="33"/>
      <c r="Q88" s="33"/>
      <c r="XFD88"/>
    </row>
    <row r="89" spans="2:17 16384:16384" s="11" customFormat="1" ht="370.25" customHeight="1">
      <c r="B89" s="13"/>
      <c r="C89" s="13"/>
      <c r="D89" s="11">
        <v>0</v>
      </c>
      <c r="E89" s="13" t="s">
        <v>1593</v>
      </c>
      <c r="F89" s="13" t="s">
        <v>2940</v>
      </c>
      <c r="G89" s="13" t="e">
        <v>#N/A</v>
      </c>
      <c r="H89" s="13" t="s">
        <v>3179</v>
      </c>
      <c r="I89" s="13" t="b">
        <v>0</v>
      </c>
      <c r="J89" s="13" t="s">
        <v>676</v>
      </c>
      <c r="K89" s="13" t="s">
        <v>677</v>
      </c>
      <c r="L89" s="87" t="s">
        <v>678</v>
      </c>
      <c r="M89" s="13" t="s">
        <v>153</v>
      </c>
      <c r="N89" s="33"/>
      <c r="O89" s="33"/>
      <c r="P89" s="33"/>
      <c r="Q89" s="33"/>
      <c r="XFD89"/>
    </row>
    <row r="90" spans="2:17 16384:16384" s="11" customFormat="1" ht="144" customHeight="1">
      <c r="B90" s="13"/>
      <c r="C90" s="13"/>
      <c r="D90" s="11">
        <v>0</v>
      </c>
      <c r="E90" s="13" t="s">
        <v>3180</v>
      </c>
      <c r="F90" s="13" t="s">
        <v>2940</v>
      </c>
      <c r="G90" s="13" t="e">
        <v>#N/A</v>
      </c>
      <c r="H90" s="13" t="s">
        <v>3181</v>
      </c>
      <c r="I90" s="13" t="b">
        <v>0</v>
      </c>
      <c r="J90" s="13" t="s">
        <v>679</v>
      </c>
      <c r="K90" s="13" t="s">
        <v>680</v>
      </c>
      <c r="L90" s="13" t="s">
        <v>681</v>
      </c>
      <c r="M90" s="13" t="s">
        <v>153</v>
      </c>
      <c r="N90" s="33"/>
      <c r="O90" s="33"/>
      <c r="P90" s="33"/>
      <c r="Q90" s="33"/>
      <c r="XFD90"/>
    </row>
    <row r="91" spans="2:17 16384:16384" s="11" customFormat="1" ht="133.25" customHeight="1">
      <c r="B91" s="13"/>
      <c r="C91" s="13"/>
      <c r="D91" s="11">
        <v>0</v>
      </c>
      <c r="E91" s="13" t="s">
        <v>3182</v>
      </c>
      <c r="F91" s="13" t="s">
        <v>2940</v>
      </c>
      <c r="G91" s="13" t="e">
        <v>#N/A</v>
      </c>
      <c r="H91" s="13" t="s">
        <v>3183</v>
      </c>
      <c r="I91" s="13" t="b">
        <v>0</v>
      </c>
      <c r="J91" s="13" t="s">
        <v>682</v>
      </c>
      <c r="K91" s="13" t="s">
        <v>683</v>
      </c>
      <c r="L91" s="13" t="s">
        <v>684</v>
      </c>
      <c r="M91" s="13" t="s">
        <v>153</v>
      </c>
      <c r="N91" s="33"/>
      <c r="O91" s="33"/>
      <c r="P91" s="33"/>
      <c r="Q91" s="33"/>
      <c r="XFD91"/>
    </row>
    <row r="92" spans="2:17 16384:16384" s="11" customFormat="1" ht="87.75" customHeight="1">
      <c r="B92" s="13"/>
      <c r="C92" s="13"/>
      <c r="D92" s="11">
        <v>0</v>
      </c>
      <c r="E92" s="13" t="s">
        <v>3184</v>
      </c>
      <c r="F92" s="13" t="s">
        <v>2940</v>
      </c>
      <c r="G92" s="13" t="e">
        <v>#N/A</v>
      </c>
      <c r="H92" s="13" t="s">
        <v>3185</v>
      </c>
      <c r="I92" s="13" t="b">
        <v>0</v>
      </c>
      <c r="J92" s="13" t="s">
        <v>685</v>
      </c>
      <c r="K92" s="13" t="s">
        <v>686</v>
      </c>
      <c r="L92" s="13" t="s">
        <v>687</v>
      </c>
      <c r="M92" s="13" t="s">
        <v>616</v>
      </c>
      <c r="N92" s="33"/>
      <c r="O92" s="33"/>
      <c r="P92" s="33"/>
      <c r="Q92" s="33"/>
      <c r="XFD92"/>
    </row>
    <row r="93" spans="2:17 16384:16384" s="11" customFormat="1" ht="30">
      <c r="B93" s="13"/>
      <c r="C93" s="13" t="s">
        <v>2622</v>
      </c>
      <c r="D93" s="11">
        <v>1</v>
      </c>
      <c r="E93" s="13"/>
      <c r="F93" s="13" t="s">
        <v>7</v>
      </c>
      <c r="G93" s="13" t="s">
        <v>7</v>
      </c>
      <c r="H93" s="13" t="s">
        <v>2939</v>
      </c>
      <c r="I93" s="13" t="s">
        <v>7</v>
      </c>
      <c r="J93" s="13" t="s">
        <v>688</v>
      </c>
      <c r="K93" s="13" t="s">
        <v>155</v>
      </c>
      <c r="L93" s="13" t="s">
        <v>156</v>
      </c>
      <c r="M93" s="13" t="s">
        <v>156</v>
      </c>
      <c r="N93" s="33"/>
      <c r="O93" s="33"/>
      <c r="P93" s="33"/>
      <c r="Q93" s="33"/>
      <c r="XFD93"/>
    </row>
    <row r="94" spans="2:17 16384:16384" s="11" customFormat="1" ht="189" customHeight="1">
      <c r="B94" s="13"/>
      <c r="C94" s="13"/>
      <c r="D94" s="11">
        <v>0</v>
      </c>
      <c r="E94" s="13" t="s">
        <v>3186</v>
      </c>
      <c r="F94" s="13" t="s">
        <v>2940</v>
      </c>
      <c r="G94" s="13" t="e">
        <v>#N/A</v>
      </c>
      <c r="H94" s="13" t="s">
        <v>3187</v>
      </c>
      <c r="I94" s="13" t="b">
        <v>0</v>
      </c>
      <c r="J94" s="13" t="s">
        <v>689</v>
      </c>
      <c r="K94" s="13" t="s">
        <v>690</v>
      </c>
      <c r="L94" s="13" t="s">
        <v>691</v>
      </c>
      <c r="M94" s="13" t="s">
        <v>153</v>
      </c>
      <c r="N94" s="33"/>
      <c r="O94" s="33"/>
      <c r="P94" s="33"/>
      <c r="Q94" s="33"/>
      <c r="XFD94"/>
    </row>
    <row r="95" spans="2:17 16384:16384" s="11" customFormat="1" ht="80">
      <c r="B95" s="13"/>
      <c r="C95" s="13"/>
      <c r="D95" s="11">
        <v>0</v>
      </c>
      <c r="E95" s="13" t="s">
        <v>3188</v>
      </c>
      <c r="F95" s="13" t="s">
        <v>2940</v>
      </c>
      <c r="G95" s="13" t="e">
        <v>#N/A</v>
      </c>
      <c r="H95" s="13" t="s">
        <v>3189</v>
      </c>
      <c r="I95" s="13" t="b">
        <v>0</v>
      </c>
      <c r="J95" s="13" t="s">
        <v>692</v>
      </c>
      <c r="K95" s="13" t="s">
        <v>693</v>
      </c>
      <c r="L95" s="13" t="s">
        <v>694</v>
      </c>
      <c r="M95" s="13" t="s">
        <v>153</v>
      </c>
      <c r="N95" s="33"/>
      <c r="O95" s="33"/>
      <c r="P95" s="33"/>
      <c r="Q95" s="33"/>
      <c r="XFD95"/>
    </row>
    <row r="96" spans="2:17 16384:16384" s="11" customFormat="1" ht="30">
      <c r="B96" s="13"/>
      <c r="C96" s="13" t="s">
        <v>2626</v>
      </c>
      <c r="D96" s="11">
        <v>1</v>
      </c>
      <c r="E96" s="13"/>
      <c r="F96" s="13" t="s">
        <v>7</v>
      </c>
      <c r="G96" s="13" t="s">
        <v>7</v>
      </c>
      <c r="H96" s="13" t="s">
        <v>2939</v>
      </c>
      <c r="I96" s="13" t="s">
        <v>7</v>
      </c>
      <c r="J96" s="13" t="s">
        <v>695</v>
      </c>
      <c r="K96" s="13" t="s">
        <v>155</v>
      </c>
      <c r="L96" s="13" t="s">
        <v>156</v>
      </c>
      <c r="M96" s="13" t="s">
        <v>156</v>
      </c>
      <c r="N96" s="33"/>
      <c r="O96" s="33"/>
      <c r="P96" s="33"/>
      <c r="Q96" s="33"/>
      <c r="XFD96"/>
    </row>
    <row r="97" spans="2:17 16384:16384" s="11" customFormat="1" ht="75.75" customHeight="1">
      <c r="B97" s="13"/>
      <c r="C97" s="13"/>
      <c r="D97" s="11">
        <v>0</v>
      </c>
      <c r="E97" s="13" t="s">
        <v>3190</v>
      </c>
      <c r="F97" s="13" t="s">
        <v>2940</v>
      </c>
      <c r="G97" s="13" t="e">
        <v>#N/A</v>
      </c>
      <c r="H97" s="13" t="s">
        <v>3191</v>
      </c>
      <c r="I97" s="13" t="b">
        <v>0</v>
      </c>
      <c r="J97" s="13" t="s">
        <v>696</v>
      </c>
      <c r="K97" s="13" t="s">
        <v>697</v>
      </c>
      <c r="L97" s="13" t="s">
        <v>698</v>
      </c>
      <c r="M97" s="13" t="s">
        <v>470</v>
      </c>
      <c r="N97" s="33"/>
      <c r="O97" s="33"/>
      <c r="P97" s="33"/>
      <c r="Q97" s="33"/>
      <c r="XFD97"/>
    </row>
    <row r="98" spans="2:17 16384:16384" s="11" customFormat="1" ht="30">
      <c r="B98" s="13"/>
      <c r="C98" s="13" t="s">
        <v>2637</v>
      </c>
      <c r="D98" s="11">
        <v>1</v>
      </c>
      <c r="E98" s="13"/>
      <c r="F98" s="13" t="s">
        <v>7</v>
      </c>
      <c r="G98" s="13" t="s">
        <v>7</v>
      </c>
      <c r="H98" s="13" t="s">
        <v>2939</v>
      </c>
      <c r="I98" s="13" t="s">
        <v>7</v>
      </c>
      <c r="J98" s="13" t="s">
        <v>699</v>
      </c>
      <c r="K98" s="13" t="s">
        <v>155</v>
      </c>
      <c r="L98" s="13" t="s">
        <v>156</v>
      </c>
      <c r="M98" s="13" t="s">
        <v>156</v>
      </c>
      <c r="N98" s="33"/>
      <c r="O98" s="33"/>
      <c r="P98" s="33"/>
      <c r="Q98" s="33"/>
      <c r="XFD98"/>
    </row>
    <row r="99" spans="2:17 16384:16384" s="11" customFormat="1" ht="65.25" customHeight="1">
      <c r="B99" s="13"/>
      <c r="C99" s="13"/>
      <c r="D99" s="11">
        <v>0</v>
      </c>
      <c r="E99" s="13" t="s">
        <v>3192</v>
      </c>
      <c r="F99" s="13" t="s">
        <v>2940</v>
      </c>
      <c r="G99" s="13" t="e">
        <v>#N/A</v>
      </c>
      <c r="H99" s="13" t="s">
        <v>3193</v>
      </c>
      <c r="I99" s="13" t="b">
        <v>0</v>
      </c>
      <c r="J99" s="13" t="s">
        <v>700</v>
      </c>
      <c r="K99" s="13" t="s">
        <v>701</v>
      </c>
      <c r="L99" s="13" t="s">
        <v>702</v>
      </c>
      <c r="M99" s="13" t="s">
        <v>616</v>
      </c>
      <c r="N99" s="33"/>
      <c r="O99" s="33"/>
      <c r="P99" s="33"/>
      <c r="Q99" s="33"/>
      <c r="XFD99"/>
    </row>
    <row r="100" spans="2:17 16384:16384" s="11" customFormat="1" ht="80">
      <c r="B100" s="13"/>
      <c r="C100" s="13"/>
      <c r="D100" s="11">
        <v>0</v>
      </c>
      <c r="E100" s="13" t="s">
        <v>3194</v>
      </c>
      <c r="F100" s="13" t="s">
        <v>2940</v>
      </c>
      <c r="G100" s="13" t="e">
        <v>#N/A</v>
      </c>
      <c r="H100" s="13" t="s">
        <v>3195</v>
      </c>
      <c r="I100" s="13" t="b">
        <v>0</v>
      </c>
      <c r="J100" s="13" t="s">
        <v>703</v>
      </c>
      <c r="K100" s="13" t="s">
        <v>704</v>
      </c>
      <c r="L100" s="13" t="s">
        <v>705</v>
      </c>
      <c r="M100" s="13" t="s">
        <v>153</v>
      </c>
      <c r="N100" s="33"/>
      <c r="O100" s="33"/>
      <c r="P100" s="33"/>
      <c r="Q100" s="33"/>
      <c r="XFD100"/>
    </row>
    <row r="101" spans="2:17 16384:16384" s="11" customFormat="1" ht="30">
      <c r="B101" s="13"/>
      <c r="C101" s="13" t="s">
        <v>1605</v>
      </c>
      <c r="D101" s="11">
        <v>1</v>
      </c>
      <c r="E101" s="13"/>
      <c r="F101" s="13" t="s">
        <v>7</v>
      </c>
      <c r="G101" s="13" t="s">
        <v>7</v>
      </c>
      <c r="H101" s="13" t="s">
        <v>2939</v>
      </c>
      <c r="I101" s="13" t="s">
        <v>7</v>
      </c>
      <c r="J101" s="13" t="s">
        <v>706</v>
      </c>
      <c r="K101" s="13" t="s">
        <v>155</v>
      </c>
      <c r="L101" s="13" t="s">
        <v>156</v>
      </c>
      <c r="M101" s="13" t="s">
        <v>156</v>
      </c>
      <c r="N101" s="33"/>
      <c r="O101" s="33"/>
      <c r="P101" s="33"/>
      <c r="Q101" s="33"/>
      <c r="XFD101"/>
    </row>
    <row r="102" spans="2:17 16384:16384" s="11" customFormat="1" ht="363.65" customHeight="1">
      <c r="B102" s="13"/>
      <c r="C102" s="13"/>
      <c r="D102" s="11">
        <v>0</v>
      </c>
      <c r="E102" s="13" t="s">
        <v>1600</v>
      </c>
      <c r="F102" s="13" t="s">
        <v>2940</v>
      </c>
      <c r="G102" s="13" t="e">
        <v>#N/A</v>
      </c>
      <c r="H102" s="13" t="s">
        <v>3196</v>
      </c>
      <c r="I102" s="13" t="b">
        <v>0</v>
      </c>
      <c r="J102" s="13" t="s">
        <v>707</v>
      </c>
      <c r="K102" s="13" t="s">
        <v>708</v>
      </c>
      <c r="L102" s="13" t="s">
        <v>709</v>
      </c>
      <c r="M102" s="13" t="s">
        <v>153</v>
      </c>
      <c r="N102" s="33"/>
      <c r="O102" s="33"/>
      <c r="P102" s="33"/>
      <c r="Q102" s="33"/>
      <c r="XFD102"/>
    </row>
    <row r="103" spans="2:17 16384:16384" s="11" customFormat="1" ht="200.25" customHeight="1">
      <c r="B103" s="13"/>
      <c r="C103" s="13"/>
      <c r="D103" s="11">
        <v>0</v>
      </c>
      <c r="E103" s="13" t="s">
        <v>3197</v>
      </c>
      <c r="F103" s="13" t="s">
        <v>2940</v>
      </c>
      <c r="G103" s="13" t="e">
        <v>#N/A</v>
      </c>
      <c r="H103" s="13" t="s">
        <v>3198</v>
      </c>
      <c r="I103" s="13" t="b">
        <v>0</v>
      </c>
      <c r="J103" s="13" t="s">
        <v>710</v>
      </c>
      <c r="K103" s="13" t="s">
        <v>711</v>
      </c>
      <c r="L103" s="13" t="s">
        <v>712</v>
      </c>
      <c r="M103" s="13" t="s">
        <v>153</v>
      </c>
      <c r="N103" s="33"/>
      <c r="O103" s="33"/>
      <c r="P103" s="33"/>
      <c r="Q103" s="33"/>
      <c r="XFD103"/>
    </row>
    <row r="104" spans="2:17 16384:16384" s="11" customFormat="1" ht="408.65" customHeight="1">
      <c r="B104" s="13"/>
      <c r="C104" s="13"/>
      <c r="D104" s="11">
        <v>0</v>
      </c>
      <c r="E104" s="13" t="s">
        <v>3199</v>
      </c>
      <c r="F104" s="13" t="s">
        <v>2940</v>
      </c>
      <c r="G104" s="13" t="e">
        <v>#N/A</v>
      </c>
      <c r="H104" s="13" t="s">
        <v>3200</v>
      </c>
      <c r="I104" s="13" t="b">
        <v>0</v>
      </c>
      <c r="J104" s="13" t="s">
        <v>713</v>
      </c>
      <c r="K104" s="13" t="s">
        <v>714</v>
      </c>
      <c r="L104" s="87" t="s">
        <v>3269</v>
      </c>
      <c r="M104" s="13" t="s">
        <v>153</v>
      </c>
      <c r="N104" s="33"/>
      <c r="O104" s="33"/>
      <c r="P104" s="33"/>
      <c r="Q104" s="33"/>
      <c r="XFD104"/>
    </row>
    <row r="105" spans="2:17 16384:16384" s="11" customFormat="1" ht="102.65" customHeight="1">
      <c r="B105" s="13"/>
      <c r="C105" s="13"/>
      <c r="D105" s="11">
        <v>0</v>
      </c>
      <c r="E105" s="13" t="s">
        <v>1606</v>
      </c>
      <c r="F105" s="13" t="s">
        <v>2940</v>
      </c>
      <c r="G105" s="13" t="e">
        <v>#N/A</v>
      </c>
      <c r="H105" s="13" t="s">
        <v>3201</v>
      </c>
      <c r="I105" s="13" t="b">
        <v>0</v>
      </c>
      <c r="J105" s="13" t="s">
        <v>715</v>
      </c>
      <c r="K105" s="13" t="s">
        <v>716</v>
      </c>
      <c r="L105" s="13" t="s">
        <v>717</v>
      </c>
      <c r="M105" s="13" t="s">
        <v>153</v>
      </c>
      <c r="N105" s="33"/>
      <c r="O105" s="33"/>
      <c r="P105" s="33"/>
      <c r="Q105" s="33"/>
      <c r="XFD105"/>
    </row>
    <row r="106" spans="2:17 16384:16384" s="11" customFormat="1" ht="86.25" customHeight="1">
      <c r="B106" s="13"/>
      <c r="C106" s="13"/>
      <c r="D106" s="11">
        <v>0</v>
      </c>
      <c r="E106" s="13" t="s">
        <v>1616</v>
      </c>
      <c r="F106" s="13" t="s">
        <v>2940</v>
      </c>
      <c r="G106" s="13" t="e">
        <v>#N/A</v>
      </c>
      <c r="H106" s="13" t="s">
        <v>3202</v>
      </c>
      <c r="I106" s="13" t="b">
        <v>0</v>
      </c>
      <c r="J106" s="13" t="s">
        <v>718</v>
      </c>
      <c r="K106" s="13" t="s">
        <v>719</v>
      </c>
      <c r="L106" s="13" t="s">
        <v>720</v>
      </c>
      <c r="M106" s="13" t="s">
        <v>153</v>
      </c>
      <c r="N106" s="33"/>
      <c r="O106" s="33"/>
      <c r="P106" s="33"/>
      <c r="Q106" s="33"/>
      <c r="XFD106"/>
    </row>
    <row r="107" spans="2:17 16384:16384" s="11" customFormat="1" ht="133.25" customHeight="1">
      <c r="B107" s="13"/>
      <c r="C107" s="13"/>
      <c r="D107" s="11">
        <v>0</v>
      </c>
      <c r="E107" s="13" t="s">
        <v>1611</v>
      </c>
      <c r="F107" s="13" t="s">
        <v>2940</v>
      </c>
      <c r="G107" s="13" t="e">
        <v>#N/A</v>
      </c>
      <c r="H107" s="13" t="s">
        <v>3203</v>
      </c>
      <c r="I107" s="13" t="b">
        <v>0</v>
      </c>
      <c r="J107" s="13" t="s">
        <v>721</v>
      </c>
      <c r="K107" s="13" t="s">
        <v>722</v>
      </c>
      <c r="L107" s="13" t="s">
        <v>723</v>
      </c>
      <c r="M107" s="13" t="s">
        <v>153</v>
      </c>
      <c r="N107" s="33"/>
      <c r="O107" s="33"/>
      <c r="P107" s="33"/>
      <c r="Q107" s="33"/>
      <c r="XFD107"/>
    </row>
    <row r="108" spans="2:17 16384:16384" s="11" customFormat="1" ht="42">
      <c r="B108" s="13" t="s">
        <v>1488</v>
      </c>
      <c r="C108" s="13"/>
      <c r="D108" s="11">
        <v>1</v>
      </c>
      <c r="E108" s="13"/>
      <c r="F108" s="13" t="s">
        <v>7</v>
      </c>
      <c r="G108" s="13" t="s">
        <v>7</v>
      </c>
      <c r="H108" s="13" t="s">
        <v>2939</v>
      </c>
      <c r="I108" s="13" t="s">
        <v>7</v>
      </c>
      <c r="J108" s="13" t="s">
        <v>724</v>
      </c>
      <c r="K108" s="13" t="s">
        <v>155</v>
      </c>
      <c r="L108" s="13" t="s">
        <v>156</v>
      </c>
      <c r="M108" s="13" t="s">
        <v>156</v>
      </c>
      <c r="N108" s="33"/>
      <c r="O108" s="33"/>
      <c r="P108" s="33"/>
      <c r="Q108" s="33"/>
      <c r="XFD108"/>
    </row>
    <row r="109" spans="2:17 16384:16384" s="11" customFormat="1" ht="40">
      <c r="B109" s="13"/>
      <c r="C109" s="13" t="s">
        <v>1489</v>
      </c>
      <c r="D109" s="11">
        <v>1</v>
      </c>
      <c r="E109" s="13"/>
      <c r="F109" s="13" t="s">
        <v>7</v>
      </c>
      <c r="G109" s="13" t="s">
        <v>7</v>
      </c>
      <c r="H109" s="13" t="s">
        <v>2939</v>
      </c>
      <c r="I109" s="13" t="s">
        <v>7</v>
      </c>
      <c r="J109" s="13" t="s">
        <v>725</v>
      </c>
      <c r="K109" s="13" t="s">
        <v>155</v>
      </c>
      <c r="L109" s="13" t="s">
        <v>156</v>
      </c>
      <c r="M109" s="13" t="s">
        <v>156</v>
      </c>
      <c r="N109" s="33"/>
      <c r="O109" s="33"/>
      <c r="P109" s="33"/>
      <c r="Q109" s="33"/>
      <c r="XFD109"/>
    </row>
    <row r="110" spans="2:17 16384:16384" s="11" customFormat="1" ht="220.5" customHeight="1">
      <c r="B110" s="13"/>
      <c r="C110" s="13"/>
      <c r="D110" s="11">
        <v>0</v>
      </c>
      <c r="E110" s="13" t="s">
        <v>1490</v>
      </c>
      <c r="F110" s="13" t="s">
        <v>2940</v>
      </c>
      <c r="G110" s="13" t="e">
        <v>#N/A</v>
      </c>
      <c r="H110" s="13" t="s">
        <v>3204</v>
      </c>
      <c r="I110" s="13" t="b">
        <v>0</v>
      </c>
      <c r="J110" s="13" t="s">
        <v>726</v>
      </c>
      <c r="K110" s="13" t="s">
        <v>727</v>
      </c>
      <c r="L110" s="13" t="s">
        <v>728</v>
      </c>
      <c r="M110" s="13" t="s">
        <v>153</v>
      </c>
      <c r="N110" s="33"/>
      <c r="O110" s="33"/>
      <c r="P110" s="33"/>
      <c r="Q110" s="33"/>
      <c r="XFD110"/>
    </row>
    <row r="111" spans="2:17 16384:16384" s="11" customFormat="1" ht="123" customHeight="1">
      <c r="B111" s="13"/>
      <c r="C111" s="13"/>
      <c r="D111" s="11">
        <v>0</v>
      </c>
      <c r="E111" s="13" t="s">
        <v>1483</v>
      </c>
      <c r="F111" s="13" t="s">
        <v>2940</v>
      </c>
      <c r="G111" s="13" t="e">
        <v>#N/A</v>
      </c>
      <c r="H111" s="13" t="s">
        <v>3205</v>
      </c>
      <c r="I111" s="13" t="b">
        <v>0</v>
      </c>
      <c r="J111" s="13" t="s">
        <v>729</v>
      </c>
      <c r="K111" s="13" t="s">
        <v>730</v>
      </c>
      <c r="L111" s="13" t="s">
        <v>731</v>
      </c>
      <c r="M111" s="13" t="s">
        <v>153</v>
      </c>
      <c r="N111" s="33"/>
      <c r="O111" s="33"/>
      <c r="P111" s="33"/>
      <c r="Q111" s="33"/>
      <c r="XFD111"/>
    </row>
    <row r="112" spans="2:17 16384:16384" s="11" customFormat="1" ht="30">
      <c r="B112" s="13"/>
      <c r="C112" s="13" t="s">
        <v>1512</v>
      </c>
      <c r="D112" s="11">
        <v>1</v>
      </c>
      <c r="E112" s="13"/>
      <c r="F112" s="13" t="s">
        <v>7</v>
      </c>
      <c r="G112" s="13" t="s">
        <v>7</v>
      </c>
      <c r="H112" s="13" t="s">
        <v>2939</v>
      </c>
      <c r="I112" s="13" t="s">
        <v>7</v>
      </c>
      <c r="J112" s="13" t="s">
        <v>732</v>
      </c>
      <c r="K112" s="13" t="s">
        <v>155</v>
      </c>
      <c r="L112" s="13" t="s">
        <v>156</v>
      </c>
      <c r="M112" s="13" t="s">
        <v>156</v>
      </c>
      <c r="N112" s="33"/>
      <c r="O112" s="33"/>
      <c r="P112" s="33"/>
      <c r="Q112" s="33"/>
      <c r="XFD112"/>
    </row>
    <row r="113" spans="2:17 16384:16384" s="11" customFormat="1" ht="327" customHeight="1">
      <c r="B113" s="13"/>
      <c r="C113" s="13"/>
      <c r="D113" s="11">
        <v>0</v>
      </c>
      <c r="E113" s="13" t="s">
        <v>1507</v>
      </c>
      <c r="F113" s="13" t="s">
        <v>2940</v>
      </c>
      <c r="G113" s="13" t="e">
        <v>#N/A</v>
      </c>
      <c r="H113" s="13" t="s">
        <v>3206</v>
      </c>
      <c r="I113" s="13" t="b">
        <v>0</v>
      </c>
      <c r="J113" s="13" t="s">
        <v>733</v>
      </c>
      <c r="K113" s="13" t="s">
        <v>734</v>
      </c>
      <c r="L113" s="13" t="s">
        <v>735</v>
      </c>
      <c r="M113" s="13" t="s">
        <v>153</v>
      </c>
      <c r="N113" s="33"/>
      <c r="O113" s="33"/>
      <c r="P113" s="33"/>
      <c r="Q113" s="33"/>
      <c r="XFD113"/>
    </row>
    <row r="114" spans="2:17 16384:16384" s="11" customFormat="1" ht="164.25" customHeight="1">
      <c r="B114" s="13"/>
      <c r="C114" s="13"/>
      <c r="D114" s="11">
        <v>0</v>
      </c>
      <c r="E114" s="13" t="s">
        <v>3207</v>
      </c>
      <c r="F114" s="13" t="s">
        <v>2940</v>
      </c>
      <c r="G114" s="13" t="e">
        <v>#N/A</v>
      </c>
      <c r="H114" s="13" t="s">
        <v>3208</v>
      </c>
      <c r="I114" s="13" t="b">
        <v>0</v>
      </c>
      <c r="J114" s="13" t="s">
        <v>736</v>
      </c>
      <c r="K114" s="13" t="s">
        <v>737</v>
      </c>
      <c r="L114" s="13" t="s">
        <v>738</v>
      </c>
      <c r="M114" s="13" t="s">
        <v>616</v>
      </c>
      <c r="N114" s="33"/>
      <c r="O114" s="33"/>
      <c r="P114" s="33"/>
      <c r="Q114" s="33"/>
      <c r="XFD114"/>
    </row>
    <row r="115" spans="2:17 16384:16384" s="11" customFormat="1" ht="30">
      <c r="B115" s="13"/>
      <c r="C115" s="13" t="s">
        <v>2521</v>
      </c>
      <c r="D115" s="11">
        <v>1</v>
      </c>
      <c r="E115" s="13"/>
      <c r="F115" s="13" t="s">
        <v>7</v>
      </c>
      <c r="G115" s="13" t="s">
        <v>7</v>
      </c>
      <c r="H115" s="13" t="s">
        <v>2939</v>
      </c>
      <c r="I115" s="13" t="s">
        <v>7</v>
      </c>
      <c r="J115" s="13" t="s">
        <v>739</v>
      </c>
      <c r="K115" s="13" t="s">
        <v>155</v>
      </c>
      <c r="L115" s="13" t="s">
        <v>156</v>
      </c>
      <c r="M115" s="13" t="s">
        <v>156</v>
      </c>
      <c r="N115" s="33"/>
      <c r="O115" s="33"/>
      <c r="P115" s="33"/>
      <c r="Q115" s="33"/>
      <c r="XFD115"/>
    </row>
    <row r="116" spans="2:17 16384:16384" s="11" customFormat="1" ht="130">
      <c r="B116" s="13"/>
      <c r="C116" s="13"/>
      <c r="D116" s="11">
        <v>0</v>
      </c>
      <c r="E116" s="13" t="s">
        <v>3209</v>
      </c>
      <c r="F116" s="13" t="s">
        <v>2940</v>
      </c>
      <c r="G116" s="13" t="e">
        <v>#N/A</v>
      </c>
      <c r="H116" s="13" t="s">
        <v>3210</v>
      </c>
      <c r="I116" s="13" t="b">
        <v>0</v>
      </c>
      <c r="J116" s="13" t="s">
        <v>740</v>
      </c>
      <c r="K116" s="13" t="s">
        <v>741</v>
      </c>
      <c r="L116" s="13" t="s">
        <v>742</v>
      </c>
      <c r="M116" s="13" t="s">
        <v>153</v>
      </c>
      <c r="N116" s="33"/>
      <c r="O116" s="33"/>
      <c r="P116" s="33"/>
      <c r="Q116" s="33"/>
      <c r="XFD116"/>
    </row>
    <row r="117" spans="2:17 16384:16384" s="11" customFormat="1" ht="87" customHeight="1">
      <c r="B117" s="13"/>
      <c r="C117" s="13"/>
      <c r="D117" s="11">
        <v>0</v>
      </c>
      <c r="E117" s="13" t="s">
        <v>3211</v>
      </c>
      <c r="F117" s="13" t="s">
        <v>2940</v>
      </c>
      <c r="G117" s="13" t="e">
        <v>#N/A</v>
      </c>
      <c r="H117" s="13" t="s">
        <v>3212</v>
      </c>
      <c r="I117" s="13" t="b">
        <v>0</v>
      </c>
      <c r="J117" s="13" t="s">
        <v>743</v>
      </c>
      <c r="K117" s="13" t="s">
        <v>744</v>
      </c>
      <c r="L117" s="13" t="s">
        <v>745</v>
      </c>
      <c r="M117" s="13" t="s">
        <v>153</v>
      </c>
      <c r="N117" s="33"/>
      <c r="O117" s="33"/>
      <c r="P117" s="33"/>
      <c r="Q117" s="33"/>
      <c r="XFD117"/>
    </row>
    <row r="118" spans="2:17 16384:16384" s="11" customFormat="1" ht="60">
      <c r="B118" s="13"/>
      <c r="C118" s="13"/>
      <c r="D118" s="11">
        <v>0</v>
      </c>
      <c r="E118" s="13" t="s">
        <v>3213</v>
      </c>
      <c r="F118" s="13" t="s">
        <v>2940</v>
      </c>
      <c r="G118" s="13" t="e">
        <v>#N/A</v>
      </c>
      <c r="H118" s="13" t="s">
        <v>3214</v>
      </c>
      <c r="I118" s="13" t="b">
        <v>0</v>
      </c>
      <c r="J118" s="13" t="s">
        <v>746</v>
      </c>
      <c r="K118" s="13" t="s">
        <v>747</v>
      </c>
      <c r="L118" s="13" t="s">
        <v>748</v>
      </c>
      <c r="M118" s="13" t="s">
        <v>470</v>
      </c>
      <c r="N118" s="33"/>
      <c r="O118" s="33"/>
      <c r="P118" s="33"/>
      <c r="Q118" s="33"/>
      <c r="XFD118"/>
    </row>
    <row r="119" spans="2:17 16384:16384" s="11" customFormat="1" ht="66" customHeight="1">
      <c r="B119" s="13"/>
      <c r="C119" s="13"/>
      <c r="D119" s="11">
        <v>0</v>
      </c>
      <c r="E119" s="13" t="s">
        <v>3215</v>
      </c>
      <c r="F119" s="13" t="s">
        <v>2940</v>
      </c>
      <c r="G119" s="13" t="e">
        <v>#N/A</v>
      </c>
      <c r="H119" s="13" t="s">
        <v>3216</v>
      </c>
      <c r="I119" s="13" t="b">
        <v>0</v>
      </c>
      <c r="J119" s="13" t="s">
        <v>749</v>
      </c>
      <c r="K119" s="13" t="s">
        <v>750</v>
      </c>
      <c r="L119" s="13" t="s">
        <v>751</v>
      </c>
      <c r="M119" s="13" t="s">
        <v>470</v>
      </c>
      <c r="N119" s="33"/>
      <c r="O119" s="33"/>
      <c r="P119" s="33"/>
      <c r="Q119" s="33"/>
      <c r="XFD119"/>
    </row>
    <row r="120" spans="2:17 16384:16384" s="11" customFormat="1" ht="86.25" customHeight="1">
      <c r="B120" s="13"/>
      <c r="C120" s="13"/>
      <c r="D120" s="11">
        <v>0</v>
      </c>
      <c r="E120" s="13" t="s">
        <v>3217</v>
      </c>
      <c r="F120" s="13" t="s">
        <v>2940</v>
      </c>
      <c r="G120" s="13" t="e">
        <v>#N/A</v>
      </c>
      <c r="H120" s="13" t="s">
        <v>3218</v>
      </c>
      <c r="I120" s="13" t="b">
        <v>0</v>
      </c>
      <c r="J120" s="13" t="s">
        <v>752</v>
      </c>
      <c r="K120" s="13" t="s">
        <v>753</v>
      </c>
      <c r="L120" s="13" t="s">
        <v>754</v>
      </c>
      <c r="M120" s="13" t="s">
        <v>470</v>
      </c>
      <c r="N120" s="33"/>
      <c r="O120" s="33"/>
      <c r="P120" s="33"/>
      <c r="Q120" s="33"/>
      <c r="XFD120"/>
    </row>
    <row r="121" spans="2:17 16384:16384" s="11" customFormat="1" ht="42.75" customHeight="1">
      <c r="B121" s="13"/>
      <c r="C121" s="13"/>
      <c r="D121" s="11">
        <v>0</v>
      </c>
      <c r="E121" s="13" t="s">
        <v>3219</v>
      </c>
      <c r="F121" s="13" t="s">
        <v>2940</v>
      </c>
      <c r="G121" s="13" t="e">
        <v>#N/A</v>
      </c>
      <c r="H121" s="13" t="s">
        <v>3220</v>
      </c>
      <c r="I121" s="13" t="b">
        <v>0</v>
      </c>
      <c r="J121" s="13" t="s">
        <v>755</v>
      </c>
      <c r="K121" s="13" t="s">
        <v>756</v>
      </c>
      <c r="L121" s="13" t="s">
        <v>757</v>
      </c>
      <c r="M121" s="13" t="s">
        <v>153</v>
      </c>
      <c r="N121" s="33"/>
      <c r="O121" s="33"/>
      <c r="P121" s="33"/>
      <c r="Q121" s="33"/>
      <c r="XFD121"/>
    </row>
    <row r="122" spans="2:17 16384:16384" s="11" customFormat="1" ht="40">
      <c r="B122" s="13"/>
      <c r="C122" s="13" t="s">
        <v>2509</v>
      </c>
      <c r="D122" s="11">
        <v>1</v>
      </c>
      <c r="E122" s="13"/>
      <c r="F122" s="13" t="s">
        <v>7</v>
      </c>
      <c r="G122" s="13" t="s">
        <v>7</v>
      </c>
      <c r="H122" s="13" t="s">
        <v>2939</v>
      </c>
      <c r="I122" s="13" t="s">
        <v>7</v>
      </c>
      <c r="J122" s="13" t="s">
        <v>758</v>
      </c>
      <c r="K122" s="13" t="s">
        <v>155</v>
      </c>
      <c r="L122" s="13" t="s">
        <v>156</v>
      </c>
      <c r="M122" s="13" t="s">
        <v>156</v>
      </c>
      <c r="N122" s="33"/>
      <c r="O122" s="33"/>
      <c r="P122" s="33"/>
      <c r="Q122" s="33"/>
      <c r="XFD122"/>
    </row>
    <row r="123" spans="2:17 16384:16384" s="11" customFormat="1" ht="53.25" customHeight="1">
      <c r="B123" s="13"/>
      <c r="C123" s="13"/>
      <c r="D123" s="11">
        <v>0</v>
      </c>
      <c r="E123" s="13" t="s">
        <v>3221</v>
      </c>
      <c r="F123" s="13" t="s">
        <v>2940</v>
      </c>
      <c r="G123" s="13" t="e">
        <v>#N/A</v>
      </c>
      <c r="H123" s="13" t="s">
        <v>3222</v>
      </c>
      <c r="I123" s="13" t="b">
        <v>0</v>
      </c>
      <c r="J123" s="13" t="s">
        <v>759</v>
      </c>
      <c r="K123" s="13" t="s">
        <v>760</v>
      </c>
      <c r="L123" s="13" t="s">
        <v>761</v>
      </c>
      <c r="M123" s="13" t="s">
        <v>470</v>
      </c>
      <c r="N123" s="33"/>
      <c r="O123" s="33"/>
      <c r="P123" s="33"/>
      <c r="Q123" s="33"/>
      <c r="XFD123"/>
    </row>
    <row r="124" spans="2:17 16384:16384" s="11" customFormat="1" ht="50">
      <c r="B124" s="13"/>
      <c r="C124" s="13" t="s">
        <v>2501</v>
      </c>
      <c r="D124" s="11">
        <v>1</v>
      </c>
      <c r="E124" s="13"/>
      <c r="F124" s="13" t="s">
        <v>7</v>
      </c>
      <c r="G124" s="13" t="s">
        <v>7</v>
      </c>
      <c r="H124" s="13" t="s">
        <v>2939</v>
      </c>
      <c r="I124" s="13" t="s">
        <v>7</v>
      </c>
      <c r="J124" s="13" t="s">
        <v>762</v>
      </c>
      <c r="K124" s="13" t="s">
        <v>155</v>
      </c>
      <c r="L124" s="13" t="s">
        <v>156</v>
      </c>
      <c r="M124" s="13" t="s">
        <v>156</v>
      </c>
      <c r="N124" s="33"/>
      <c r="O124" s="33"/>
      <c r="P124" s="33"/>
      <c r="Q124" s="33"/>
      <c r="XFD124"/>
    </row>
    <row r="125" spans="2:17 16384:16384" s="11" customFormat="1" ht="99.75" customHeight="1">
      <c r="B125" s="13"/>
      <c r="C125" s="13"/>
      <c r="D125" s="11">
        <v>0</v>
      </c>
      <c r="E125" s="13" t="s">
        <v>3223</v>
      </c>
      <c r="F125" s="13" t="s">
        <v>2940</v>
      </c>
      <c r="G125" s="13" t="e">
        <v>#N/A</v>
      </c>
      <c r="H125" s="13" t="s">
        <v>3224</v>
      </c>
      <c r="I125" s="13" t="b">
        <v>0</v>
      </c>
      <c r="J125" s="13" t="s">
        <v>763</v>
      </c>
      <c r="K125" s="13" t="s">
        <v>764</v>
      </c>
      <c r="L125" s="13" t="s">
        <v>765</v>
      </c>
      <c r="M125" s="13" t="s">
        <v>470</v>
      </c>
      <c r="N125" s="33"/>
      <c r="O125" s="33"/>
      <c r="P125" s="33"/>
      <c r="Q125" s="33"/>
      <c r="XFD125"/>
    </row>
    <row r="126" spans="2:17 16384:16384" s="11" customFormat="1" ht="30">
      <c r="B126" s="13"/>
      <c r="C126" s="13" t="s">
        <v>2540</v>
      </c>
      <c r="D126" s="11">
        <v>1</v>
      </c>
      <c r="E126" s="13"/>
      <c r="F126" s="13" t="s">
        <v>7</v>
      </c>
      <c r="G126" s="13" t="s">
        <v>7</v>
      </c>
      <c r="H126" s="13" t="s">
        <v>2939</v>
      </c>
      <c r="I126" s="13" t="s">
        <v>7</v>
      </c>
      <c r="J126" s="13" t="s">
        <v>766</v>
      </c>
      <c r="K126" s="13" t="s">
        <v>155</v>
      </c>
      <c r="L126" s="13" t="s">
        <v>156</v>
      </c>
      <c r="M126" s="13" t="s">
        <v>156</v>
      </c>
      <c r="N126" s="33"/>
      <c r="O126" s="33"/>
      <c r="P126" s="33"/>
      <c r="Q126" s="33"/>
      <c r="XFD126"/>
    </row>
    <row r="127" spans="2:17 16384:16384" s="11" customFormat="1" ht="224.25" customHeight="1">
      <c r="B127" s="13"/>
      <c r="C127" s="13"/>
      <c r="D127" s="11">
        <v>0</v>
      </c>
      <c r="E127" s="13" t="s">
        <v>3225</v>
      </c>
      <c r="F127" s="13" t="s">
        <v>2940</v>
      </c>
      <c r="G127" s="13" t="e">
        <v>#N/A</v>
      </c>
      <c r="H127" s="13" t="s">
        <v>3226</v>
      </c>
      <c r="I127" s="13" t="b">
        <v>0</v>
      </c>
      <c r="J127" s="13" t="s">
        <v>767</v>
      </c>
      <c r="K127" s="13" t="s">
        <v>768</v>
      </c>
      <c r="L127" s="13" t="s">
        <v>769</v>
      </c>
      <c r="M127" s="13" t="s">
        <v>470</v>
      </c>
      <c r="N127" s="33"/>
      <c r="O127" s="33"/>
      <c r="P127" s="33"/>
      <c r="Q127" s="33"/>
      <c r="XFD127"/>
    </row>
    <row r="128" spans="2:17 16384:16384" s="11" customFormat="1" ht="70">
      <c r="B128" s="13"/>
      <c r="C128" s="13" t="s">
        <v>1501</v>
      </c>
      <c r="D128" s="11">
        <v>1</v>
      </c>
      <c r="E128" s="13"/>
      <c r="F128" s="13" t="s">
        <v>7</v>
      </c>
      <c r="G128" s="13" t="s">
        <v>7</v>
      </c>
      <c r="H128" s="13" t="s">
        <v>2939</v>
      </c>
      <c r="I128" s="13" t="s">
        <v>7</v>
      </c>
      <c r="J128" s="13" t="s">
        <v>770</v>
      </c>
      <c r="K128" s="13" t="s">
        <v>155</v>
      </c>
      <c r="L128" s="13" t="s">
        <v>156</v>
      </c>
      <c r="M128" s="13" t="s">
        <v>156</v>
      </c>
      <c r="N128" s="33"/>
      <c r="O128" s="33"/>
      <c r="P128" s="33"/>
      <c r="Q128" s="33"/>
      <c r="XFD128"/>
    </row>
    <row r="129" spans="2:17 16384:16384" s="11" customFormat="1" ht="290.25" customHeight="1">
      <c r="B129" s="13"/>
      <c r="C129" s="13"/>
      <c r="D129" s="11">
        <v>0</v>
      </c>
      <c r="E129" s="13" t="s">
        <v>1502</v>
      </c>
      <c r="F129" s="13" t="s">
        <v>2940</v>
      </c>
      <c r="G129" s="13" t="e">
        <v>#N/A</v>
      </c>
      <c r="H129" s="13" t="s">
        <v>3227</v>
      </c>
      <c r="I129" s="13" t="b">
        <v>0</v>
      </c>
      <c r="J129" s="13" t="s">
        <v>771</v>
      </c>
      <c r="K129" s="13" t="s">
        <v>772</v>
      </c>
      <c r="L129" s="13" t="s">
        <v>773</v>
      </c>
      <c r="M129" s="13" t="s">
        <v>153</v>
      </c>
      <c r="N129" s="33"/>
      <c r="O129" s="33"/>
      <c r="P129" s="33"/>
      <c r="Q129" s="33"/>
      <c r="XFD129"/>
    </row>
    <row r="130" spans="2:17 16384:16384" s="11" customFormat="1" ht="45.75" customHeight="1">
      <c r="B130" s="13"/>
      <c r="C130" s="13"/>
      <c r="D130" s="11">
        <v>0</v>
      </c>
      <c r="E130" s="13" t="s">
        <v>3228</v>
      </c>
      <c r="F130" s="13" t="s">
        <v>2940</v>
      </c>
      <c r="G130" s="13" t="e">
        <v>#N/A</v>
      </c>
      <c r="H130" s="13" t="s">
        <v>3229</v>
      </c>
      <c r="I130" s="13" t="b">
        <v>0</v>
      </c>
      <c r="J130" s="13" t="s">
        <v>774</v>
      </c>
      <c r="K130" s="13" t="s">
        <v>775</v>
      </c>
      <c r="L130" s="13" t="s">
        <v>776</v>
      </c>
      <c r="M130" s="13" t="s">
        <v>470</v>
      </c>
      <c r="N130" s="33"/>
      <c r="O130" s="33"/>
      <c r="P130" s="33"/>
      <c r="Q130" s="33"/>
      <c r="XFD130"/>
    </row>
    <row r="131" spans="2:17 16384:16384" s="11" customFormat="1" ht="80.25" customHeight="1">
      <c r="B131" s="13"/>
      <c r="C131" s="13"/>
      <c r="D131" s="11">
        <v>0</v>
      </c>
      <c r="E131" s="13" t="s">
        <v>1495</v>
      </c>
      <c r="F131" s="13" t="s">
        <v>2940</v>
      </c>
      <c r="G131" s="13" t="e">
        <v>#N/A</v>
      </c>
      <c r="H131" s="13" t="s">
        <v>3230</v>
      </c>
      <c r="I131" s="13" t="b">
        <v>0</v>
      </c>
      <c r="J131" s="13" t="s">
        <v>777</v>
      </c>
      <c r="K131" s="13" t="s">
        <v>778</v>
      </c>
      <c r="L131" s="13" t="s">
        <v>779</v>
      </c>
      <c r="M131" s="13" t="s">
        <v>470</v>
      </c>
      <c r="N131" s="33"/>
      <c r="O131" s="33"/>
      <c r="P131" s="33"/>
      <c r="Q131" s="33"/>
      <c r="XFD131"/>
    </row>
    <row r="132" spans="2:17 16384:16384" s="11" customFormat="1" ht="30">
      <c r="B132" s="13"/>
      <c r="C132" s="13"/>
      <c r="D132" s="11">
        <v>0</v>
      </c>
      <c r="E132" s="13" t="s">
        <v>3231</v>
      </c>
      <c r="F132" s="13" t="s">
        <v>2940</v>
      </c>
      <c r="G132" s="13" t="e">
        <v>#N/A</v>
      </c>
      <c r="H132" s="13" t="s">
        <v>3232</v>
      </c>
      <c r="I132" s="13" t="b">
        <v>0</v>
      </c>
      <c r="J132" s="13" t="s">
        <v>780</v>
      </c>
      <c r="K132" s="13" t="s">
        <v>781</v>
      </c>
      <c r="L132" s="13" t="s">
        <v>782</v>
      </c>
      <c r="M132" s="13" t="s">
        <v>470</v>
      </c>
      <c r="N132" s="33"/>
      <c r="O132" s="33"/>
      <c r="P132" s="33"/>
      <c r="Q132" s="33"/>
      <c r="XFD132"/>
    </row>
    <row r="133" spans="2:17 16384:16384" s="11" customFormat="1" ht="43.5" customHeight="1">
      <c r="B133" s="13"/>
      <c r="C133" s="13"/>
      <c r="D133" s="11">
        <v>0</v>
      </c>
      <c r="E133" s="13" t="s">
        <v>3233</v>
      </c>
      <c r="F133" s="13" t="s">
        <v>2940</v>
      </c>
      <c r="G133" s="13" t="e">
        <v>#N/A</v>
      </c>
      <c r="H133" s="13" t="s">
        <v>3234</v>
      </c>
      <c r="I133" s="13" t="b">
        <v>0</v>
      </c>
      <c r="J133" s="13" t="s">
        <v>783</v>
      </c>
      <c r="K133" s="13" t="s">
        <v>784</v>
      </c>
      <c r="L133" s="13" t="s">
        <v>785</v>
      </c>
      <c r="M133" s="13" t="s">
        <v>470</v>
      </c>
      <c r="N133" s="33"/>
      <c r="O133" s="33"/>
      <c r="P133" s="33"/>
      <c r="Q133" s="33"/>
      <c r="XFD133"/>
    </row>
    <row r="134" spans="2:17 16384:16384" s="11" customFormat="1" ht="144" customHeight="1">
      <c r="B134" s="13"/>
      <c r="C134" s="13"/>
      <c r="D134" s="11">
        <v>0</v>
      </c>
      <c r="E134" s="13" t="s">
        <v>3235</v>
      </c>
      <c r="F134" s="13" t="s">
        <v>2940</v>
      </c>
      <c r="G134" s="13" t="e">
        <v>#N/A</v>
      </c>
      <c r="H134" s="13" t="s">
        <v>3236</v>
      </c>
      <c r="I134" s="13" t="b">
        <v>0</v>
      </c>
      <c r="J134" s="13" t="s">
        <v>786</v>
      </c>
      <c r="K134" s="13" t="s">
        <v>787</v>
      </c>
      <c r="L134" s="13" t="s">
        <v>788</v>
      </c>
      <c r="M134" s="13" t="s">
        <v>470</v>
      </c>
      <c r="N134" s="33"/>
      <c r="O134" s="33"/>
      <c r="P134" s="33"/>
      <c r="Q134" s="33"/>
      <c r="XFD134"/>
    </row>
    <row r="135" spans="2:17 16384:16384" s="11" customFormat="1" ht="30">
      <c r="B135" s="13"/>
      <c r="C135" s="13" t="s">
        <v>2466</v>
      </c>
      <c r="D135" s="11">
        <v>1</v>
      </c>
      <c r="E135" s="13"/>
      <c r="F135" s="13" t="s">
        <v>7</v>
      </c>
      <c r="G135" s="13" t="s">
        <v>7</v>
      </c>
      <c r="H135" s="13" t="s">
        <v>2939</v>
      </c>
      <c r="I135" s="13" t="s">
        <v>7</v>
      </c>
      <c r="J135" s="13" t="s">
        <v>789</v>
      </c>
      <c r="K135" s="13" t="s">
        <v>155</v>
      </c>
      <c r="L135" s="13" t="s">
        <v>156</v>
      </c>
      <c r="M135" s="13" t="s">
        <v>156</v>
      </c>
      <c r="N135" s="33"/>
      <c r="O135" s="33"/>
      <c r="P135" s="33"/>
      <c r="Q135" s="33"/>
      <c r="XFD135"/>
    </row>
    <row r="136" spans="2:17 16384:16384" s="11" customFormat="1" ht="120">
      <c r="B136" s="13"/>
      <c r="C136" s="13"/>
      <c r="D136" s="11">
        <v>0</v>
      </c>
      <c r="E136" s="13" t="s">
        <v>3237</v>
      </c>
      <c r="F136" s="13" t="s">
        <v>2940</v>
      </c>
      <c r="G136" s="13" t="e">
        <v>#N/A</v>
      </c>
      <c r="H136" s="13" t="s">
        <v>3238</v>
      </c>
      <c r="I136" s="13" t="b">
        <v>0</v>
      </c>
      <c r="J136" s="13" t="s">
        <v>790</v>
      </c>
      <c r="K136" s="13" t="s">
        <v>791</v>
      </c>
      <c r="L136" s="13" t="s">
        <v>792</v>
      </c>
      <c r="M136" s="13" t="s">
        <v>470</v>
      </c>
      <c r="N136" s="33"/>
      <c r="O136" s="33"/>
      <c r="P136" s="33"/>
      <c r="Q136" s="33"/>
      <c r="XFD136"/>
    </row>
    <row r="137" spans="2:17 16384:16384" s="11" customFormat="1" ht="42" customHeight="1">
      <c r="B137" s="13"/>
      <c r="C137" s="13"/>
      <c r="D137" s="11">
        <v>0</v>
      </c>
      <c r="E137" s="13" t="s">
        <v>3239</v>
      </c>
      <c r="F137" s="13" t="s">
        <v>2940</v>
      </c>
      <c r="G137" s="13" t="e">
        <v>#N/A</v>
      </c>
      <c r="H137" s="13" t="s">
        <v>3240</v>
      </c>
      <c r="I137" s="13" t="b">
        <v>0</v>
      </c>
      <c r="J137" s="13" t="s">
        <v>793</v>
      </c>
      <c r="K137" s="13" t="s">
        <v>794</v>
      </c>
      <c r="L137" s="13" t="s">
        <v>795</v>
      </c>
      <c r="M137" s="13" t="s">
        <v>153</v>
      </c>
      <c r="N137" s="33"/>
      <c r="O137" s="33"/>
      <c r="P137" s="33"/>
      <c r="Q137" s="33"/>
      <c r="XFD137"/>
    </row>
    <row r="138" spans="2:17 16384:16384" s="11" customFormat="1" ht="60">
      <c r="B138" s="13"/>
      <c r="C138" s="13"/>
      <c r="D138" s="11">
        <v>0</v>
      </c>
      <c r="E138" s="13" t="s">
        <v>3241</v>
      </c>
      <c r="F138" s="13" t="s">
        <v>2940</v>
      </c>
      <c r="G138" s="13" t="e">
        <v>#N/A</v>
      </c>
      <c r="H138" s="13" t="s">
        <v>3242</v>
      </c>
      <c r="I138" s="13" t="b">
        <v>0</v>
      </c>
      <c r="J138" s="13" t="s">
        <v>796</v>
      </c>
      <c r="K138" s="13" t="s">
        <v>797</v>
      </c>
      <c r="L138" s="13" t="s">
        <v>798</v>
      </c>
      <c r="M138" s="13" t="s">
        <v>470</v>
      </c>
      <c r="N138" s="33"/>
      <c r="O138" s="33"/>
      <c r="P138" s="33"/>
      <c r="Q138" s="33"/>
      <c r="XFD138"/>
    </row>
    <row r="139" spans="2:17 16384:16384" s="11" customFormat="1" ht="63.75" customHeight="1">
      <c r="B139" s="13"/>
      <c r="C139" s="13"/>
      <c r="D139" s="11">
        <v>0</v>
      </c>
      <c r="E139" s="13" t="s">
        <v>3243</v>
      </c>
      <c r="F139" s="13" t="s">
        <v>2940</v>
      </c>
      <c r="G139" s="13" t="e">
        <v>#N/A</v>
      </c>
      <c r="H139" s="13" t="s">
        <v>3244</v>
      </c>
      <c r="I139" s="13" t="b">
        <v>0</v>
      </c>
      <c r="J139" s="13" t="s">
        <v>799</v>
      </c>
      <c r="K139" s="13" t="s">
        <v>800</v>
      </c>
      <c r="L139" s="13" t="s">
        <v>801</v>
      </c>
      <c r="M139" s="13" t="s">
        <v>470</v>
      </c>
      <c r="N139" s="33"/>
      <c r="O139" s="33"/>
      <c r="P139" s="33"/>
      <c r="Q139" s="33"/>
      <c r="XFD139"/>
    </row>
    <row r="140" spans="2:17 16384:16384" s="11" customFormat="1" ht="54.75" customHeight="1">
      <c r="B140" s="13"/>
      <c r="C140" s="13"/>
      <c r="D140" s="11">
        <v>0</v>
      </c>
      <c r="E140" s="13" t="s">
        <v>3245</v>
      </c>
      <c r="F140" s="13" t="s">
        <v>2940</v>
      </c>
      <c r="G140" s="13" t="e">
        <v>#N/A</v>
      </c>
      <c r="H140" s="13" t="s">
        <v>3246</v>
      </c>
      <c r="I140" s="13" t="b">
        <v>0</v>
      </c>
      <c r="J140" s="13" t="s">
        <v>802</v>
      </c>
      <c r="K140" s="13" t="s">
        <v>803</v>
      </c>
      <c r="L140" s="13" t="s">
        <v>804</v>
      </c>
      <c r="M140" s="13" t="s">
        <v>470</v>
      </c>
      <c r="N140" s="33"/>
      <c r="O140" s="33"/>
      <c r="P140" s="33"/>
      <c r="Q140" s="33"/>
      <c r="XFD140"/>
    </row>
    <row r="141" spans="2:17 16384:16384" s="11" customFormat="1" ht="40">
      <c r="B141" s="13"/>
      <c r="C141" s="13" t="s">
        <v>2497</v>
      </c>
      <c r="D141" s="11">
        <v>1</v>
      </c>
      <c r="E141" s="13"/>
      <c r="F141" s="13" t="s">
        <v>7</v>
      </c>
      <c r="G141" s="13" t="s">
        <v>7</v>
      </c>
      <c r="H141" s="13" t="s">
        <v>2939</v>
      </c>
      <c r="I141" s="13" t="s">
        <v>7</v>
      </c>
      <c r="J141" s="13" t="s">
        <v>805</v>
      </c>
      <c r="K141" s="13" t="s">
        <v>155</v>
      </c>
      <c r="L141" s="13" t="s">
        <v>156</v>
      </c>
      <c r="M141" s="13" t="s">
        <v>156</v>
      </c>
      <c r="N141" s="33"/>
      <c r="O141" s="33"/>
      <c r="P141" s="33"/>
      <c r="Q141" s="33"/>
      <c r="XFD141"/>
    </row>
    <row r="142" spans="2:17 16384:16384" s="11" customFormat="1" ht="57" customHeight="1">
      <c r="B142" s="13"/>
      <c r="C142" s="13"/>
      <c r="D142" s="11">
        <v>0</v>
      </c>
      <c r="E142" s="13" t="s">
        <v>3247</v>
      </c>
      <c r="F142" s="13" t="s">
        <v>2940</v>
      </c>
      <c r="G142" s="13" t="e">
        <v>#N/A</v>
      </c>
      <c r="H142" s="13" t="s">
        <v>3248</v>
      </c>
      <c r="I142" s="13" t="b">
        <v>0</v>
      </c>
      <c r="J142" s="13" t="s">
        <v>806</v>
      </c>
      <c r="K142" s="13" t="s">
        <v>807</v>
      </c>
      <c r="L142" s="13" t="s">
        <v>808</v>
      </c>
      <c r="M142" s="13" t="s">
        <v>153</v>
      </c>
      <c r="N142" s="33"/>
      <c r="O142" s="33"/>
      <c r="P142" s="33"/>
      <c r="Q142" s="33"/>
      <c r="XFD142"/>
    </row>
    <row r="143" spans="2:17 16384:16384" s="11" customFormat="1" ht="52.5">
      <c r="B143" s="13" t="s">
        <v>1626</v>
      </c>
      <c r="C143" s="13"/>
      <c r="D143" s="11">
        <v>1</v>
      </c>
      <c r="E143" s="13"/>
      <c r="F143" s="13" t="s">
        <v>7</v>
      </c>
      <c r="G143" s="13" t="s">
        <v>7</v>
      </c>
      <c r="H143" s="13" t="s">
        <v>2939</v>
      </c>
      <c r="I143" s="13" t="s">
        <v>7</v>
      </c>
      <c r="J143" s="13" t="s">
        <v>809</v>
      </c>
      <c r="K143" s="13" t="s">
        <v>155</v>
      </c>
      <c r="L143" s="13" t="s">
        <v>156</v>
      </c>
      <c r="M143" s="13" t="s">
        <v>156</v>
      </c>
      <c r="N143" s="33"/>
      <c r="O143" s="33"/>
      <c r="P143" s="33"/>
      <c r="Q143" s="33"/>
      <c r="XFD143"/>
    </row>
    <row r="144" spans="2:17 16384:16384" s="11" customFormat="1" ht="50">
      <c r="B144" s="13"/>
      <c r="C144" s="13" t="s">
        <v>1662</v>
      </c>
      <c r="D144" s="11">
        <v>1</v>
      </c>
      <c r="E144" s="13"/>
      <c r="F144" s="13" t="s">
        <v>7</v>
      </c>
      <c r="G144" s="13" t="s">
        <v>7</v>
      </c>
      <c r="H144" s="13" t="s">
        <v>2939</v>
      </c>
      <c r="I144" s="13" t="s">
        <v>7</v>
      </c>
      <c r="J144" s="13" t="s">
        <v>810</v>
      </c>
      <c r="K144" s="13" t="s">
        <v>155</v>
      </c>
      <c r="L144" s="13" t="s">
        <v>156</v>
      </c>
      <c r="M144" s="13" t="s">
        <v>156</v>
      </c>
      <c r="N144" s="33"/>
      <c r="O144" s="33"/>
      <c r="P144" s="33"/>
      <c r="Q144" s="33"/>
      <c r="XFD144"/>
    </row>
    <row r="145" spans="2:17 16384:16384" s="11" customFormat="1" ht="42.75" customHeight="1">
      <c r="B145" s="13"/>
      <c r="C145" s="13"/>
      <c r="D145" s="11">
        <v>0</v>
      </c>
      <c r="E145" s="13" t="s">
        <v>1684</v>
      </c>
      <c r="F145" s="13" t="s">
        <v>2940</v>
      </c>
      <c r="G145" s="13" t="e">
        <v>#N/A</v>
      </c>
      <c r="H145" s="13" t="s">
        <v>3249</v>
      </c>
      <c r="I145" s="13" t="b">
        <v>0</v>
      </c>
      <c r="J145" s="13" t="s">
        <v>811</v>
      </c>
      <c r="K145" s="13" t="s">
        <v>812</v>
      </c>
      <c r="L145" s="13" t="s">
        <v>813</v>
      </c>
      <c r="M145" s="13" t="s">
        <v>153</v>
      </c>
      <c r="N145" s="33"/>
      <c r="O145" s="33"/>
      <c r="P145" s="33"/>
      <c r="Q145" s="33"/>
      <c r="XFD145"/>
    </row>
    <row r="146" spans="2:17 16384:16384" s="11" customFormat="1" ht="89.25" customHeight="1">
      <c r="B146" s="13"/>
      <c r="C146" s="13"/>
      <c r="D146" s="11">
        <v>0</v>
      </c>
      <c r="E146" s="13" t="s">
        <v>1679</v>
      </c>
      <c r="F146" s="13" t="s">
        <v>2940</v>
      </c>
      <c r="G146" s="13" t="e">
        <v>#N/A</v>
      </c>
      <c r="H146" s="13" t="s">
        <v>3250</v>
      </c>
      <c r="I146" s="13" t="b">
        <v>0</v>
      </c>
      <c r="J146" s="13" t="s">
        <v>814</v>
      </c>
      <c r="K146" s="13" t="s">
        <v>815</v>
      </c>
      <c r="L146" s="13" t="s">
        <v>816</v>
      </c>
      <c r="M146" s="13" t="s">
        <v>153</v>
      </c>
      <c r="N146" s="33"/>
      <c r="O146" s="33"/>
      <c r="P146" s="33"/>
      <c r="Q146" s="33"/>
      <c r="XFD146"/>
    </row>
    <row r="147" spans="2:17 16384:16384" s="11" customFormat="1" ht="85.5" customHeight="1">
      <c r="B147" s="13"/>
      <c r="C147" s="13"/>
      <c r="D147" s="11">
        <v>0</v>
      </c>
      <c r="E147" s="13" t="s">
        <v>1663</v>
      </c>
      <c r="F147" s="13" t="s">
        <v>2940</v>
      </c>
      <c r="G147" s="13" t="e">
        <v>#N/A</v>
      </c>
      <c r="H147" s="13" t="s">
        <v>3251</v>
      </c>
      <c r="I147" s="13" t="b">
        <v>0</v>
      </c>
      <c r="J147" s="13" t="s">
        <v>817</v>
      </c>
      <c r="K147" s="13" t="s">
        <v>818</v>
      </c>
      <c r="L147" s="13" t="s">
        <v>819</v>
      </c>
      <c r="M147" s="13" t="s">
        <v>470</v>
      </c>
      <c r="N147" s="33"/>
      <c r="O147" s="33"/>
      <c r="P147" s="33"/>
      <c r="Q147" s="33"/>
      <c r="XFD147"/>
    </row>
    <row r="148" spans="2:17 16384:16384" s="11" customFormat="1" ht="105" customHeight="1">
      <c r="B148" s="13"/>
      <c r="C148" s="13"/>
      <c r="D148" s="11">
        <v>0</v>
      </c>
      <c r="E148" s="13" t="s">
        <v>1657</v>
      </c>
      <c r="F148" s="13" t="s">
        <v>2940</v>
      </c>
      <c r="G148" s="13" t="e">
        <v>#N/A</v>
      </c>
      <c r="H148" s="13" t="s">
        <v>3252</v>
      </c>
      <c r="I148" s="13" t="b">
        <v>0</v>
      </c>
      <c r="J148" s="13" t="s">
        <v>820</v>
      </c>
      <c r="K148" s="13" t="s">
        <v>821</v>
      </c>
      <c r="L148" s="13" t="s">
        <v>822</v>
      </c>
      <c r="M148" s="13" t="s">
        <v>153</v>
      </c>
      <c r="N148" s="33"/>
      <c r="O148" s="33"/>
      <c r="P148" s="33"/>
      <c r="Q148" s="33"/>
      <c r="XFD148"/>
    </row>
    <row r="149" spans="2:17 16384:16384" s="11" customFormat="1" ht="30">
      <c r="B149" s="13"/>
      <c r="C149" s="13" t="s">
        <v>1651</v>
      </c>
      <c r="D149" s="11">
        <v>1</v>
      </c>
      <c r="E149" s="13"/>
      <c r="F149" s="13" t="s">
        <v>7</v>
      </c>
      <c r="G149" s="13" t="s">
        <v>7</v>
      </c>
      <c r="H149" s="13" t="s">
        <v>2939</v>
      </c>
      <c r="I149" s="13" t="s">
        <v>7</v>
      </c>
      <c r="J149" s="13" t="s">
        <v>823</v>
      </c>
      <c r="K149" s="13" t="s">
        <v>155</v>
      </c>
      <c r="L149" s="13" t="s">
        <v>156</v>
      </c>
      <c r="M149" s="13" t="s">
        <v>156</v>
      </c>
      <c r="N149" s="33"/>
      <c r="O149" s="33"/>
      <c r="P149" s="33"/>
      <c r="Q149" s="33"/>
      <c r="XFD149"/>
    </row>
    <row r="150" spans="2:17 16384:16384" s="11" customFormat="1" ht="105" customHeight="1">
      <c r="B150" s="13"/>
      <c r="C150" s="13"/>
      <c r="D150" s="11">
        <v>0</v>
      </c>
      <c r="E150" s="13" t="s">
        <v>1652</v>
      </c>
      <c r="F150" s="13" t="s">
        <v>2940</v>
      </c>
      <c r="G150" s="13" t="e">
        <v>#N/A</v>
      </c>
      <c r="H150" s="13" t="s">
        <v>3253</v>
      </c>
      <c r="I150" s="13" t="b">
        <v>0</v>
      </c>
      <c r="J150" s="13" t="s">
        <v>824</v>
      </c>
      <c r="K150" s="13" t="s">
        <v>825</v>
      </c>
      <c r="L150" s="13" t="s">
        <v>826</v>
      </c>
      <c r="M150" s="13" t="s">
        <v>153</v>
      </c>
      <c r="N150" s="33"/>
      <c r="O150" s="33"/>
      <c r="P150" s="33"/>
      <c r="Q150" s="33"/>
      <c r="XFD150"/>
    </row>
    <row r="151" spans="2:17 16384:16384" s="11" customFormat="1" ht="40">
      <c r="B151" s="13"/>
      <c r="C151" s="13"/>
      <c r="D151" s="11">
        <v>0</v>
      </c>
      <c r="E151" s="13" t="s">
        <v>1646</v>
      </c>
      <c r="F151" s="13" t="s">
        <v>2940</v>
      </c>
      <c r="G151" s="13" t="e">
        <v>#N/A</v>
      </c>
      <c r="H151" s="13" t="s">
        <v>3254</v>
      </c>
      <c r="I151" s="13" t="b">
        <v>0</v>
      </c>
      <c r="J151" s="13" t="s">
        <v>827</v>
      </c>
      <c r="K151" s="13" t="s">
        <v>828</v>
      </c>
      <c r="L151" s="13" t="s">
        <v>829</v>
      </c>
      <c r="M151" s="13" t="s">
        <v>153</v>
      </c>
      <c r="N151" s="33"/>
      <c r="O151" s="33"/>
      <c r="P151" s="33"/>
      <c r="Q151" s="33"/>
      <c r="XFD151"/>
    </row>
    <row r="152" spans="2:17 16384:16384" s="11" customFormat="1" ht="30">
      <c r="B152" s="13"/>
      <c r="C152" s="13" t="s">
        <v>1645</v>
      </c>
      <c r="D152" s="11">
        <v>1</v>
      </c>
      <c r="E152" s="13"/>
      <c r="F152" s="13" t="s">
        <v>7</v>
      </c>
      <c r="G152" s="13" t="s">
        <v>7</v>
      </c>
      <c r="H152" s="13" t="s">
        <v>2939</v>
      </c>
      <c r="I152" s="13" t="s">
        <v>7</v>
      </c>
      <c r="J152" s="13" t="s">
        <v>830</v>
      </c>
      <c r="K152" s="13" t="s">
        <v>155</v>
      </c>
      <c r="L152" s="13" t="s">
        <v>156</v>
      </c>
      <c r="M152" s="13" t="s">
        <v>156</v>
      </c>
      <c r="N152" s="33"/>
      <c r="O152" s="33"/>
      <c r="P152" s="33"/>
      <c r="Q152" s="33"/>
      <c r="XFD152"/>
    </row>
    <row r="153" spans="2:17 16384:16384" s="11" customFormat="1" ht="30">
      <c r="B153" s="13"/>
      <c r="C153" s="13"/>
      <c r="D153" s="11">
        <v>0</v>
      </c>
      <c r="E153" s="13" t="s">
        <v>1640</v>
      </c>
      <c r="F153" s="13" t="s">
        <v>2940</v>
      </c>
      <c r="G153" s="13" t="e">
        <v>#N/A</v>
      </c>
      <c r="H153" s="13" t="s">
        <v>3255</v>
      </c>
      <c r="I153" s="13" t="b">
        <v>0</v>
      </c>
      <c r="J153" s="13" t="s">
        <v>831</v>
      </c>
      <c r="K153" s="13" t="s">
        <v>832</v>
      </c>
      <c r="L153" s="13" t="s">
        <v>833</v>
      </c>
      <c r="M153" s="13" t="s">
        <v>470</v>
      </c>
      <c r="N153" s="33"/>
      <c r="O153" s="33"/>
      <c r="P153" s="33"/>
      <c r="Q153" s="33"/>
      <c r="XFD153"/>
    </row>
    <row r="154" spans="2:17 16384:16384" s="11" customFormat="1" ht="30">
      <c r="B154" s="13"/>
      <c r="C154" s="13" t="s">
        <v>1633</v>
      </c>
      <c r="D154" s="11">
        <v>1</v>
      </c>
      <c r="E154" s="13"/>
      <c r="F154" s="13" t="s">
        <v>7</v>
      </c>
      <c r="G154" s="13" t="s">
        <v>7</v>
      </c>
      <c r="H154" s="13" t="s">
        <v>2939</v>
      </c>
      <c r="I154" s="13" t="s">
        <v>7</v>
      </c>
      <c r="J154" s="13" t="s">
        <v>834</v>
      </c>
      <c r="K154" s="13" t="s">
        <v>155</v>
      </c>
      <c r="L154" s="13" t="s">
        <v>156</v>
      </c>
      <c r="M154" s="13" t="s">
        <v>156</v>
      </c>
      <c r="N154" s="33"/>
      <c r="O154" s="33"/>
      <c r="P154" s="33"/>
      <c r="Q154" s="33"/>
      <c r="XFD154"/>
    </row>
    <row r="155" spans="2:17 16384:16384" s="11" customFormat="1" ht="50">
      <c r="B155" s="13"/>
      <c r="C155" s="13"/>
      <c r="D155" s="11">
        <v>0</v>
      </c>
      <c r="E155" s="13" t="s">
        <v>1628</v>
      </c>
      <c r="F155" s="13" t="s">
        <v>2940</v>
      </c>
      <c r="G155" s="13" t="e">
        <v>#N/A</v>
      </c>
      <c r="H155" s="13" t="s">
        <v>3256</v>
      </c>
      <c r="I155" s="13" t="b">
        <v>0</v>
      </c>
      <c r="J155" s="13" t="s">
        <v>835</v>
      </c>
      <c r="K155" s="13" t="s">
        <v>836</v>
      </c>
      <c r="L155" s="13" t="s">
        <v>837</v>
      </c>
      <c r="M155" s="13" t="s">
        <v>153</v>
      </c>
      <c r="N155" s="33"/>
      <c r="O155" s="33"/>
      <c r="P155" s="33"/>
      <c r="Q155" s="33"/>
      <c r="XFD155"/>
    </row>
    <row r="156" spans="2:17 16384:16384" s="11" customFormat="1" ht="30">
      <c r="B156" s="13"/>
      <c r="C156" s="13"/>
      <c r="D156" s="11">
        <v>0</v>
      </c>
      <c r="E156" s="13" t="s">
        <v>3257</v>
      </c>
      <c r="F156" s="13" t="s">
        <v>2940</v>
      </c>
      <c r="G156" s="13" t="e">
        <v>#N/A</v>
      </c>
      <c r="H156" s="13" t="s">
        <v>3258</v>
      </c>
      <c r="I156" s="13" t="b">
        <v>0</v>
      </c>
      <c r="J156" s="13" t="s">
        <v>838</v>
      </c>
      <c r="K156" s="13" t="s">
        <v>839</v>
      </c>
      <c r="L156" s="13" t="s">
        <v>840</v>
      </c>
      <c r="M156" s="13" t="s">
        <v>153</v>
      </c>
      <c r="N156" s="33"/>
      <c r="O156" s="33"/>
      <c r="P156" s="33"/>
      <c r="Q156" s="33"/>
      <c r="XFD156"/>
    </row>
    <row r="157" spans="2:17 16384:16384" s="11" customFormat="1" ht="30">
      <c r="B157" s="13"/>
      <c r="C157" s="13" t="s">
        <v>1639</v>
      </c>
      <c r="D157" s="11">
        <v>1</v>
      </c>
      <c r="E157" s="13"/>
      <c r="F157" s="13" t="s">
        <v>7</v>
      </c>
      <c r="G157" s="13" t="s">
        <v>7</v>
      </c>
      <c r="H157" s="13" t="s">
        <v>2939</v>
      </c>
      <c r="I157" s="13" t="s">
        <v>7</v>
      </c>
      <c r="J157" s="13" t="s">
        <v>841</v>
      </c>
      <c r="K157" s="13" t="s">
        <v>155</v>
      </c>
      <c r="L157" s="13" t="s">
        <v>156</v>
      </c>
      <c r="M157" s="13" t="s">
        <v>156</v>
      </c>
      <c r="N157" s="33"/>
      <c r="O157" s="33"/>
      <c r="P157" s="33"/>
      <c r="Q157" s="33"/>
      <c r="XFD157"/>
    </row>
    <row r="158" spans="2:17 16384:16384" s="11" customFormat="1" ht="74.25" customHeight="1">
      <c r="B158" s="13"/>
      <c r="C158" s="13"/>
      <c r="D158" s="11">
        <v>0</v>
      </c>
      <c r="E158" s="13" t="s">
        <v>1634</v>
      </c>
      <c r="F158" s="13" t="s">
        <v>2940</v>
      </c>
      <c r="G158" s="13" t="e">
        <v>#N/A</v>
      </c>
      <c r="H158" s="13" t="s">
        <v>3259</v>
      </c>
      <c r="I158" s="13" t="b">
        <v>0</v>
      </c>
      <c r="J158" s="13" t="s">
        <v>842</v>
      </c>
      <c r="K158" s="13" t="s">
        <v>843</v>
      </c>
      <c r="L158" s="13" t="s">
        <v>844</v>
      </c>
      <c r="M158" s="13" t="s">
        <v>470</v>
      </c>
      <c r="N158" s="33"/>
      <c r="O158" s="33"/>
      <c r="P158" s="33"/>
      <c r="Q158" s="33"/>
      <c r="XFD158"/>
    </row>
    <row r="159" spans="2:17 16384:16384" s="11" customFormat="1" ht="40">
      <c r="B159" s="13"/>
      <c r="C159" s="13" t="s">
        <v>1627</v>
      </c>
      <c r="D159" s="11">
        <v>1</v>
      </c>
      <c r="E159" s="13"/>
      <c r="F159" s="13" t="s">
        <v>7</v>
      </c>
      <c r="G159" s="13" t="s">
        <v>7</v>
      </c>
      <c r="H159" s="13" t="s">
        <v>2939</v>
      </c>
      <c r="I159" s="13" t="s">
        <v>7</v>
      </c>
      <c r="J159" s="13" t="s">
        <v>845</v>
      </c>
      <c r="K159" s="13" t="s">
        <v>155</v>
      </c>
      <c r="L159" s="13" t="s">
        <v>156</v>
      </c>
      <c r="M159" s="13" t="s">
        <v>156</v>
      </c>
      <c r="N159" s="33"/>
      <c r="O159" s="33"/>
      <c r="P159" s="33"/>
      <c r="Q159" s="33"/>
      <c r="XFD159"/>
    </row>
    <row r="160" spans="2:17 16384:16384" s="11" customFormat="1" ht="130">
      <c r="B160" s="13"/>
      <c r="C160" s="13"/>
      <c r="D160" s="11">
        <v>0</v>
      </c>
      <c r="E160" s="13" t="s">
        <v>1621</v>
      </c>
      <c r="F160" s="13" t="s">
        <v>2940</v>
      </c>
      <c r="G160" s="13" t="e">
        <v>#N/A</v>
      </c>
      <c r="H160" s="13" t="s">
        <v>3260</v>
      </c>
      <c r="I160" s="13" t="b">
        <v>0</v>
      </c>
      <c r="J160" s="13" t="s">
        <v>846</v>
      </c>
      <c r="K160" s="13" t="s">
        <v>847</v>
      </c>
      <c r="L160" s="13" t="s">
        <v>848</v>
      </c>
      <c r="M160" s="13" t="s">
        <v>470</v>
      </c>
      <c r="N160" s="33"/>
      <c r="O160" s="33"/>
      <c r="P160" s="33"/>
      <c r="Q160" s="33"/>
      <c r="XFD160"/>
    </row>
  </sheetData>
  <sheetProtection algorithmName="SHA-512" hashValue="yQpWMnjYklm7H0LfFS/31G3QvpbzIPPllWm9pBA3ntC/6xF8GEnY1IZy3p9sfH8AFg3UWYTE4P+FBxeminNnWw==" saltValue="vFh07rwZX4rxRQfcwXJUeQ==" spinCount="100000" sheet="1" formatCells="0" formatColumns="0" formatRows="0" insertColumns="0" insertRows="0" insertHyperlinks="0" sort="0" autoFilter="0" pivotTables="0"/>
  <conditionalFormatting sqref="J2:J160">
    <cfRule type="expression" dxfId="2" priority="1">
      <formula>B2&lt;&gt;""</formula>
    </cfRule>
  </conditionalFormatting>
  <conditionalFormatting sqref="J1:O160">
    <cfRule type="expression" dxfId="1" priority="3">
      <formula>$P1="Not Applicable"</formula>
    </cfRule>
  </conditionalFormatting>
  <conditionalFormatting sqref="K2:K160">
    <cfRule type="expression" dxfId="0" priority="2">
      <formula>$D2=1</formula>
    </cfRule>
  </conditionalFormatting>
  <dataValidations count="1">
    <dataValidation type="list" allowBlank="1" showDropDown="1" showInputMessage="1" showErrorMessage="1" sqref="N2:O160" xr:uid="{807AFC33-E118-49E3-BE1C-AD9D68055732}">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&amp;L&amp;"Arial,Regular"&amp;8Cód. ref.: Lista de verificación SGC add-on Mód. Nurture; v12.0_Nov23; versión en español
&amp;A
Pág. &amp;P de &amp;N&amp;R&amp;"Arial,Regular"&amp;8© GLOBALG.A.P. c/o FoodPLUS GmbH
Spichernstr. 55, 50672 Colonia, Alemania 
&amp;K00A039www.globalgap.org</oddFooter>
  </headerFooter>
  <rowBreaks count="21" manualBreakCount="21">
    <brk id="4" max="16383" man="1"/>
    <brk id="9" max="16383" man="1"/>
    <brk id="14" max="16383" man="1"/>
    <brk id="16" max="16383" man="1"/>
    <brk id="18" max="16383" man="1"/>
    <brk id="26" max="16383" man="1"/>
    <brk id="37" max="16383" man="1"/>
    <brk id="42" max="16383" man="1"/>
    <brk id="67" max="16383" man="1"/>
    <brk id="74" max="16383" man="1"/>
    <brk id="82" max="16383" man="1"/>
    <brk id="86" max="16383" man="1"/>
    <brk id="92" max="16383" man="1"/>
    <brk id="97" max="16383" man="1"/>
    <brk id="100" max="16383" man="1"/>
    <brk id="107" max="16383" man="1"/>
    <brk id="111" max="16383" man="1"/>
    <brk id="123" max="16383" man="1"/>
    <brk id="127" max="16383" man="1"/>
    <brk id="134" max="16383" man="1"/>
    <brk id="140" max="16383" man="1"/>
  </rowBreaks>
  <legacyDrawingHF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095C7-EDA5-4FEC-9943-AC2C06FC3D86}">
  <dimension ref="A1:M40"/>
  <sheetViews>
    <sheetView showGridLines="0" view="pageLayout" zoomScaleNormal="100" zoomScaleSheetLayoutView="100" workbookViewId="0">
      <selection activeCell="C10" sqref="C10"/>
    </sheetView>
  </sheetViews>
  <sheetFormatPr defaultColWidth="0" defaultRowHeight="11.5" zeroHeight="1"/>
  <cols>
    <col min="1" max="1" width="6.1796875" style="39" customWidth="1"/>
    <col min="2" max="2" width="36.1796875" style="39" customWidth="1"/>
    <col min="3" max="3" width="35.1796875" style="39" customWidth="1"/>
    <col min="4" max="4" width="8.1796875" style="79" customWidth="1"/>
    <col min="5" max="5" width="5.1796875" style="174" customWidth="1"/>
    <col min="6" max="6" width="5.1796875" style="45" customWidth="1"/>
    <col min="7" max="7" width="4.1796875" style="46" customWidth="1"/>
    <col min="8" max="8" width="36.1796875" style="47" customWidth="1"/>
    <col min="9" max="9" width="1.08984375" style="38" customWidth="1"/>
    <col min="10" max="10" width="1" style="38" hidden="1" customWidth="1"/>
    <col min="11" max="11" width="1" style="37" hidden="1" customWidth="1"/>
    <col min="12" max="12" width="1" style="44" hidden="1" customWidth="1"/>
    <col min="13" max="16384" width="0" style="44" hidden="1"/>
  </cols>
  <sheetData>
    <row r="1" spans="1:13" s="39" customFormat="1">
      <c r="A1" s="235" t="s">
        <v>849</v>
      </c>
      <c r="B1" s="235"/>
      <c r="C1" s="235"/>
      <c r="D1" s="235"/>
      <c r="E1" s="235"/>
      <c r="F1" s="235"/>
      <c r="G1" s="235"/>
      <c r="H1" s="235"/>
      <c r="I1" s="235"/>
      <c r="J1" s="38"/>
      <c r="K1" s="38"/>
      <c r="L1" s="37"/>
    </row>
    <row r="2" spans="1:13" s="39" customFormat="1">
      <c r="A2" s="39" t="s">
        <v>850</v>
      </c>
      <c r="B2" s="86"/>
      <c r="C2" s="86"/>
      <c r="D2" s="179"/>
      <c r="E2" s="86"/>
      <c r="F2" s="86"/>
      <c r="G2" s="86"/>
      <c r="H2" s="86"/>
      <c r="I2" s="86"/>
      <c r="J2" s="38"/>
      <c r="K2" s="38"/>
      <c r="L2" s="37"/>
    </row>
    <row r="3" spans="1:13" s="39" customFormat="1">
      <c r="A3" s="39" t="s">
        <v>851</v>
      </c>
      <c r="D3" s="180"/>
      <c r="J3" s="38"/>
      <c r="K3" s="38"/>
      <c r="L3" s="37"/>
    </row>
    <row r="4" spans="1:13" s="43" customFormat="1">
      <c r="A4" s="39" t="s">
        <v>852</v>
      </c>
      <c r="B4" s="39"/>
      <c r="C4" s="39"/>
      <c r="D4" s="180"/>
      <c r="E4" s="39"/>
      <c r="F4" s="39"/>
      <c r="G4" s="39"/>
      <c r="H4" s="39"/>
      <c r="I4" s="39"/>
      <c r="J4" s="40"/>
      <c r="K4" s="40"/>
      <c r="L4" s="41"/>
      <c r="M4" s="42"/>
    </row>
    <row r="5" spans="1:13" s="42" customFormat="1" ht="14">
      <c r="A5" s="238"/>
      <c r="B5" s="238"/>
      <c r="C5" s="238"/>
      <c r="D5" s="238"/>
      <c r="E5" s="238"/>
      <c r="F5" s="238"/>
      <c r="G5" s="238"/>
      <c r="H5" s="238"/>
      <c r="I5" s="40"/>
      <c r="J5" s="40"/>
      <c r="K5" s="41"/>
    </row>
    <row r="6" spans="1:13" ht="33.75" customHeight="1">
      <c r="A6" s="159" t="s">
        <v>853</v>
      </c>
      <c r="B6" s="159" t="s">
        <v>854</v>
      </c>
      <c r="C6" s="169" t="s">
        <v>462</v>
      </c>
      <c r="D6" s="159" t="s">
        <v>148</v>
      </c>
      <c r="E6" s="159" t="s">
        <v>113</v>
      </c>
      <c r="F6" s="172" t="s">
        <v>114</v>
      </c>
      <c r="G6" s="159" t="s">
        <v>3268</v>
      </c>
      <c r="H6" s="159" t="s">
        <v>149</v>
      </c>
      <c r="I6" s="30"/>
      <c r="J6" s="30"/>
      <c r="K6" s="22"/>
    </row>
    <row r="7" spans="1:13" ht="11.75" customHeight="1">
      <c r="A7" s="57">
        <v>1</v>
      </c>
      <c r="B7" s="239" t="s">
        <v>855</v>
      </c>
      <c r="C7" s="240"/>
      <c r="D7" s="175"/>
      <c r="E7" s="58"/>
      <c r="F7" s="173"/>
      <c r="G7" s="59"/>
      <c r="H7" s="58"/>
    </row>
    <row r="8" spans="1:13" ht="81.75" customHeight="1">
      <c r="A8" s="60" t="s">
        <v>856</v>
      </c>
      <c r="B8" s="61" t="s">
        <v>857</v>
      </c>
      <c r="C8" s="170" t="s">
        <v>858</v>
      </c>
      <c r="D8" s="175" t="s">
        <v>153</v>
      </c>
      <c r="E8" s="58"/>
      <c r="F8" s="173"/>
      <c r="G8" s="62"/>
      <c r="H8" s="58"/>
    </row>
    <row r="9" spans="1:13" ht="94.5" customHeight="1">
      <c r="A9" s="60" t="s">
        <v>859</v>
      </c>
      <c r="B9" s="61" t="s">
        <v>860</v>
      </c>
      <c r="C9" s="170" t="s">
        <v>861</v>
      </c>
      <c r="D9" s="175" t="s">
        <v>153</v>
      </c>
      <c r="E9" s="58"/>
      <c r="F9" s="173"/>
      <c r="G9" s="62"/>
      <c r="H9" s="58"/>
    </row>
    <row r="10" spans="1:13" ht="122.25" customHeight="1">
      <c r="A10" s="60" t="s">
        <v>862</v>
      </c>
      <c r="B10" s="61" t="s">
        <v>863</v>
      </c>
      <c r="C10" s="170" t="s">
        <v>864</v>
      </c>
      <c r="D10" s="175" t="s">
        <v>153</v>
      </c>
      <c r="E10" s="58"/>
      <c r="F10" s="173"/>
      <c r="G10" s="62"/>
      <c r="H10" s="58"/>
    </row>
    <row r="11" spans="1:13" s="38" customFormat="1" ht="132" customHeight="1">
      <c r="A11" s="60" t="s">
        <v>865</v>
      </c>
      <c r="B11" s="61" t="s">
        <v>866</v>
      </c>
      <c r="C11" s="170" t="s">
        <v>867</v>
      </c>
      <c r="D11" s="175" t="s">
        <v>153</v>
      </c>
      <c r="E11" s="58"/>
      <c r="F11" s="173"/>
      <c r="G11" s="62"/>
      <c r="H11" s="58"/>
      <c r="K11" s="37"/>
      <c r="L11" s="44"/>
    </row>
    <row r="12" spans="1:13" s="38" customFormat="1">
      <c r="A12" s="57">
        <v>2</v>
      </c>
      <c r="B12" s="236" t="s">
        <v>868</v>
      </c>
      <c r="C12" s="237"/>
      <c r="D12" s="183"/>
      <c r="E12" s="58"/>
      <c r="F12" s="173"/>
      <c r="G12" s="63"/>
      <c r="H12" s="58"/>
      <c r="K12" s="37"/>
      <c r="L12" s="44"/>
    </row>
    <row r="13" spans="1:13" s="38" customFormat="1" ht="112.5" customHeight="1">
      <c r="A13" s="60" t="s">
        <v>869</v>
      </c>
      <c r="B13" s="61" t="s">
        <v>870</v>
      </c>
      <c r="C13" s="170" t="s">
        <v>871</v>
      </c>
      <c r="D13" s="175" t="s">
        <v>153</v>
      </c>
      <c r="E13" s="58"/>
      <c r="F13" s="173"/>
      <c r="G13" s="62"/>
      <c r="H13" s="58"/>
      <c r="K13" s="37"/>
      <c r="L13" s="44"/>
    </row>
    <row r="14" spans="1:13" s="38" customFormat="1" ht="63" customHeight="1">
      <c r="A14" s="60" t="s">
        <v>872</v>
      </c>
      <c r="B14" s="61" t="s">
        <v>873</v>
      </c>
      <c r="C14" s="170" t="s">
        <v>874</v>
      </c>
      <c r="D14" s="175" t="s">
        <v>153</v>
      </c>
      <c r="E14" s="58"/>
      <c r="F14" s="173"/>
      <c r="G14" s="62"/>
      <c r="H14" s="58"/>
      <c r="K14" s="37"/>
      <c r="L14" s="44"/>
    </row>
    <row r="15" spans="1:13" s="38" customFormat="1" ht="152" customHeight="1">
      <c r="A15" s="60" t="s">
        <v>875</v>
      </c>
      <c r="B15" s="61" t="s">
        <v>876</v>
      </c>
      <c r="C15" s="170" t="s">
        <v>877</v>
      </c>
      <c r="D15" s="175" t="s">
        <v>153</v>
      </c>
      <c r="E15" s="58"/>
      <c r="F15" s="173"/>
      <c r="G15" s="62"/>
      <c r="H15" s="58"/>
      <c r="K15" s="37"/>
      <c r="L15" s="44"/>
    </row>
    <row r="16" spans="1:13" s="38" customFormat="1" ht="170">
      <c r="A16" s="60" t="s">
        <v>878</v>
      </c>
      <c r="B16" s="61" t="s">
        <v>879</v>
      </c>
      <c r="C16" s="170" t="s">
        <v>880</v>
      </c>
      <c r="D16" s="175" t="s">
        <v>153</v>
      </c>
      <c r="E16" s="58"/>
      <c r="F16" s="173"/>
      <c r="G16" s="58"/>
      <c r="H16" s="64"/>
      <c r="K16" s="37"/>
      <c r="L16" s="44"/>
    </row>
    <row r="17" spans="1:12" s="38" customFormat="1" ht="170">
      <c r="A17" s="60" t="s">
        <v>881</v>
      </c>
      <c r="B17" s="61" t="s">
        <v>882</v>
      </c>
      <c r="C17" s="170" t="s">
        <v>883</v>
      </c>
      <c r="D17" s="175" t="s">
        <v>153</v>
      </c>
      <c r="E17" s="58"/>
      <c r="F17" s="173"/>
      <c r="G17" s="58"/>
      <c r="H17" s="64"/>
      <c r="K17" s="37"/>
      <c r="L17" s="44"/>
    </row>
    <row r="18" spans="1:12" s="38" customFormat="1" ht="153.75" customHeight="1">
      <c r="A18" s="60" t="s">
        <v>884</v>
      </c>
      <c r="B18" s="61" t="s">
        <v>885</v>
      </c>
      <c r="C18" s="170" t="s">
        <v>886</v>
      </c>
      <c r="D18" s="175" t="s">
        <v>153</v>
      </c>
      <c r="E18" s="58"/>
      <c r="F18" s="173"/>
      <c r="G18" s="62"/>
      <c r="H18" s="58"/>
      <c r="K18" s="37"/>
      <c r="L18" s="44"/>
    </row>
    <row r="19" spans="1:12" s="38" customFormat="1" ht="409.25" customHeight="1">
      <c r="A19" s="60" t="s">
        <v>887</v>
      </c>
      <c r="B19" s="61" t="s">
        <v>888</v>
      </c>
      <c r="C19" s="170" t="s">
        <v>889</v>
      </c>
      <c r="D19" s="175" t="s">
        <v>153</v>
      </c>
      <c r="E19" s="58"/>
      <c r="F19" s="173"/>
      <c r="G19" s="62"/>
      <c r="H19" s="58"/>
      <c r="K19" s="37"/>
      <c r="L19" s="44"/>
    </row>
    <row r="20" spans="1:12" s="38" customFormat="1">
      <c r="A20" s="57">
        <v>3</v>
      </c>
      <c r="B20" s="236" t="s">
        <v>890</v>
      </c>
      <c r="C20" s="237"/>
      <c r="D20" s="183"/>
      <c r="E20" s="58"/>
      <c r="F20" s="173"/>
      <c r="G20" s="58"/>
      <c r="H20" s="58"/>
      <c r="K20" s="37"/>
      <c r="L20" s="44"/>
    </row>
    <row r="21" spans="1:12" s="38" customFormat="1" ht="156.65" customHeight="1">
      <c r="A21" s="63" t="s">
        <v>891</v>
      </c>
      <c r="B21" s="61" t="s">
        <v>892</v>
      </c>
      <c r="C21" s="170" t="s">
        <v>893</v>
      </c>
      <c r="D21" s="175" t="s">
        <v>153</v>
      </c>
      <c r="E21" s="58"/>
      <c r="F21" s="173"/>
      <c r="G21" s="62"/>
      <c r="H21" s="58"/>
      <c r="K21" s="37"/>
      <c r="L21" s="44"/>
    </row>
    <row r="22" spans="1:12" s="38" customFormat="1" ht="165" customHeight="1">
      <c r="A22" s="63" t="s">
        <v>894</v>
      </c>
      <c r="B22" s="61" t="s">
        <v>895</v>
      </c>
      <c r="C22" s="170" t="s">
        <v>896</v>
      </c>
      <c r="D22" s="175" t="s">
        <v>153</v>
      </c>
      <c r="E22" s="58"/>
      <c r="F22" s="173"/>
      <c r="G22" s="62"/>
      <c r="H22" s="58"/>
      <c r="K22" s="37"/>
      <c r="L22" s="44"/>
    </row>
    <row r="23" spans="1:12" s="38" customFormat="1" ht="120.75" customHeight="1">
      <c r="A23" s="60" t="s">
        <v>897</v>
      </c>
      <c r="B23" s="61" t="s">
        <v>898</v>
      </c>
      <c r="C23" s="170" t="s">
        <v>899</v>
      </c>
      <c r="D23" s="175" t="s">
        <v>153</v>
      </c>
      <c r="E23" s="58"/>
      <c r="F23" s="173"/>
      <c r="G23" s="62"/>
      <c r="H23" s="58"/>
      <c r="K23" s="37"/>
      <c r="L23" s="44"/>
    </row>
    <row r="24" spans="1:12" s="38" customFormat="1" ht="97.5" customHeight="1">
      <c r="A24" s="60" t="s">
        <v>900</v>
      </c>
      <c r="B24" s="61" t="s">
        <v>901</v>
      </c>
      <c r="C24" s="65" t="s">
        <v>902</v>
      </c>
      <c r="D24" s="175" t="s">
        <v>153</v>
      </c>
      <c r="E24" s="58"/>
      <c r="F24" s="58"/>
      <c r="G24" s="58"/>
      <c r="H24" s="58"/>
      <c r="K24" s="37"/>
      <c r="L24" s="44"/>
    </row>
    <row r="25" spans="1:12" s="38" customFormat="1">
      <c r="A25" s="66">
        <v>4</v>
      </c>
      <c r="B25" s="236" t="s">
        <v>903</v>
      </c>
      <c r="C25" s="237"/>
      <c r="D25" s="175"/>
      <c r="E25" s="58"/>
      <c r="F25" s="173"/>
      <c r="G25" s="58"/>
      <c r="H25" s="58"/>
      <c r="K25" s="37"/>
      <c r="L25" s="44"/>
    </row>
    <row r="26" spans="1:12" s="38" customFormat="1" ht="121.5" customHeight="1">
      <c r="A26" s="63" t="s">
        <v>904</v>
      </c>
      <c r="B26" s="61" t="s">
        <v>905</v>
      </c>
      <c r="C26" s="170" t="s">
        <v>906</v>
      </c>
      <c r="D26" s="175" t="s">
        <v>153</v>
      </c>
      <c r="E26" s="58"/>
      <c r="F26" s="173"/>
      <c r="G26" s="62"/>
      <c r="H26" s="58"/>
      <c r="K26" s="37"/>
      <c r="L26" s="44"/>
    </row>
    <row r="27" spans="1:12" s="38" customFormat="1" ht="80">
      <c r="A27" s="63" t="s">
        <v>907</v>
      </c>
      <c r="B27" s="61" t="s">
        <v>908</v>
      </c>
      <c r="C27" s="170" t="s">
        <v>909</v>
      </c>
      <c r="D27" s="175" t="s">
        <v>153</v>
      </c>
      <c r="E27" s="58"/>
      <c r="F27" s="173"/>
      <c r="G27" s="62"/>
      <c r="H27" s="58"/>
      <c r="K27" s="37"/>
      <c r="L27" s="44"/>
    </row>
    <row r="28" spans="1:12" s="38" customFormat="1" ht="80">
      <c r="A28" s="63" t="s">
        <v>910</v>
      </c>
      <c r="B28" s="61" t="s">
        <v>911</v>
      </c>
      <c r="C28" s="170" t="s">
        <v>912</v>
      </c>
      <c r="D28" s="175" t="s">
        <v>153</v>
      </c>
      <c r="E28" s="58"/>
      <c r="F28" s="173"/>
      <c r="G28" s="62"/>
      <c r="H28" s="58"/>
      <c r="K28" s="37"/>
      <c r="L28" s="44"/>
    </row>
    <row r="29" spans="1:12" ht="51" customHeight="1">
      <c r="A29" s="63" t="s">
        <v>913</v>
      </c>
      <c r="B29" s="61" t="s">
        <v>914</v>
      </c>
      <c r="C29" s="170" t="s">
        <v>915</v>
      </c>
      <c r="D29" s="175" t="s">
        <v>153</v>
      </c>
      <c r="E29" s="58"/>
      <c r="F29" s="173"/>
      <c r="G29" s="62"/>
      <c r="H29" s="58"/>
    </row>
    <row r="30" spans="1:12">
      <c r="A30" s="57">
        <v>5</v>
      </c>
      <c r="B30" s="236" t="s">
        <v>916</v>
      </c>
      <c r="C30" s="237"/>
      <c r="D30" s="175"/>
      <c r="E30" s="58"/>
      <c r="F30" s="173"/>
      <c r="G30" s="58"/>
      <c r="H30" s="58"/>
    </row>
    <row r="31" spans="1:12" ht="96.75" customHeight="1">
      <c r="A31" s="63" t="s">
        <v>917</v>
      </c>
      <c r="B31" s="65" t="s">
        <v>918</v>
      </c>
      <c r="C31" s="170" t="s">
        <v>919</v>
      </c>
      <c r="D31" s="175" t="s">
        <v>153</v>
      </c>
      <c r="E31" s="58"/>
      <c r="F31" s="173"/>
      <c r="G31" s="62"/>
      <c r="H31" s="58"/>
    </row>
    <row r="32" spans="1:12" ht="81.75" customHeight="1">
      <c r="A32" s="60" t="s">
        <v>920</v>
      </c>
      <c r="B32" s="61" t="s">
        <v>921</v>
      </c>
      <c r="C32" s="170" t="s">
        <v>922</v>
      </c>
      <c r="D32" s="175" t="s">
        <v>153</v>
      </c>
      <c r="E32" s="58"/>
      <c r="F32" s="173"/>
      <c r="G32" s="62"/>
      <c r="H32" s="58"/>
    </row>
    <row r="33" spans="1:8" ht="49.5" customHeight="1">
      <c r="A33" s="60" t="s">
        <v>923</v>
      </c>
      <c r="B33" s="61" t="s">
        <v>924</v>
      </c>
      <c r="C33" s="170" t="s">
        <v>925</v>
      </c>
      <c r="D33" s="175" t="s">
        <v>153</v>
      </c>
      <c r="E33" s="58"/>
      <c r="F33" s="173"/>
      <c r="G33" s="62"/>
      <c r="H33" s="58"/>
    </row>
    <row r="34" spans="1:8">
      <c r="A34" s="57">
        <v>6</v>
      </c>
      <c r="B34" s="236" t="s">
        <v>926</v>
      </c>
      <c r="C34" s="237"/>
      <c r="D34" s="175"/>
      <c r="E34" s="58"/>
      <c r="F34" s="173"/>
      <c r="G34" s="58"/>
      <c r="H34" s="58"/>
    </row>
    <row r="35" spans="1:8" ht="165" customHeight="1">
      <c r="A35" s="63" t="s">
        <v>927</v>
      </c>
      <c r="B35" s="61" t="s">
        <v>928</v>
      </c>
      <c r="C35" s="170" t="s">
        <v>929</v>
      </c>
      <c r="D35" s="175" t="s">
        <v>153</v>
      </c>
      <c r="E35" s="58"/>
      <c r="F35" s="173"/>
      <c r="G35" s="62"/>
      <c r="H35" s="58"/>
    </row>
    <row r="36" spans="1:8" ht="62.25" customHeight="1">
      <c r="A36" s="60" t="s">
        <v>930</v>
      </c>
      <c r="B36" s="61" t="s">
        <v>931</v>
      </c>
      <c r="C36" s="170" t="s">
        <v>932</v>
      </c>
      <c r="D36" s="175" t="s">
        <v>153</v>
      </c>
      <c r="E36" s="58"/>
      <c r="F36" s="173"/>
      <c r="G36" s="62"/>
      <c r="H36" s="58"/>
    </row>
    <row r="37" spans="1:8" ht="52.5" customHeight="1">
      <c r="A37" s="67" t="s">
        <v>933</v>
      </c>
      <c r="B37" s="68" t="s">
        <v>934</v>
      </c>
      <c r="C37" s="171" t="s">
        <v>935</v>
      </c>
      <c r="D37" s="182" t="s">
        <v>153</v>
      </c>
      <c r="E37" s="58"/>
      <c r="F37" s="173"/>
      <c r="G37" s="58"/>
      <c r="H37" s="58"/>
    </row>
    <row r="38" spans="1:8">
      <c r="D38" s="180"/>
      <c r="E38" s="45"/>
    </row>
    <row r="39" spans="1:8">
      <c r="D39" s="180"/>
      <c r="E39" s="45"/>
    </row>
    <row r="40" spans="1:8" hidden="1">
      <c r="D40" s="181"/>
      <c r="E40" s="176"/>
    </row>
  </sheetData>
  <sheetProtection algorithmName="SHA-512" hashValue="z+ly1n9rZGY8388fVzZsInb0+ILzk4UL8soixMZS+ZcSF2F+ZcbFp58wGQ3TxdNfhX9vDz/1TK/bzY/9txa9ZA==" saltValue="eN8TIvJeyxPh0pDoFfY79g==" spinCount="100000" sheet="1" formatCells="0" formatColumns="0" formatRows="0" insertColumns="0" insertRows="0" insertHyperlinks="0" sort="0" autoFilter="0" pivotTables="0"/>
  <autoFilter ref="A6:H37" xr:uid="{5D5095C7-EDA5-4FEC-9943-AC2C06FC3D86}"/>
  <mergeCells count="8">
    <mergeCell ref="A1:I1"/>
    <mergeCell ref="B30:C30"/>
    <mergeCell ref="B34:C34"/>
    <mergeCell ref="A5:H5"/>
    <mergeCell ref="B7:C7"/>
    <mergeCell ref="B12:C12"/>
    <mergeCell ref="B20:C20"/>
    <mergeCell ref="B25:C25"/>
  </mergeCells>
  <pageMargins left="0.31496062992125984" right="0.31496062992125984" top="0.86614173228346458" bottom="0.55118110236220474" header="0.15748031496062992" footer="7.874015748031496E-2"/>
  <pageSetup paperSize="9" fitToWidth="0" fitToHeight="0" orientation="landscape" horizontalDpi="4294967292" verticalDpi="4294967292" r:id="rId1"/>
  <headerFooter>
    <oddHeader>&amp;R&amp;G</oddHeader>
    <oddFooter>&amp;L&amp;"Arial,Regular"&amp;8&amp;K000000Cód. ref.: Lista de verificación SGC add-on Mód. Nurture; v12.0_Nov23; versión en español
&amp;A
Pág. &amp;P de &amp;N&amp;R&amp;"Arial,Regular"&amp;8© GLOBALG.A.P. c/o FoodPLUS GmbH
Spichernstr. 55, 50672 Colonia, Alemania 
&amp;K00A039www.globalgap.org</oddFooter>
  </headerFooter>
  <rowBreaks count="2" manualBreakCount="2">
    <brk id="19" max="16383" man="1"/>
    <brk id="33"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661CC-BE6C-4B40-813A-7D26C47A1247}">
  <dimension ref="A1:H22"/>
  <sheetViews>
    <sheetView view="pageLayout" zoomScaleNormal="115" workbookViewId="0">
      <selection activeCell="B3" sqref="B3"/>
    </sheetView>
  </sheetViews>
  <sheetFormatPr defaultColWidth="11" defaultRowHeight="10.5"/>
  <cols>
    <col min="1" max="1" width="11.81640625" style="140" customWidth="1"/>
    <col min="2" max="2" width="38.81640625" style="140" customWidth="1"/>
    <col min="3" max="3" width="39.1796875" style="140" customWidth="1"/>
    <col min="4" max="4" width="7.81640625" style="140" customWidth="1"/>
    <col min="5" max="6" width="3.81640625" style="140" customWidth="1"/>
    <col min="7" max="7" width="7.1796875" style="140" customWidth="1"/>
    <col min="8" max="8" width="25.1796875" style="140" customWidth="1"/>
    <col min="9" max="20" width="0" style="140" hidden="1" customWidth="1"/>
    <col min="21" max="16384" width="11" style="140"/>
  </cols>
  <sheetData>
    <row r="1" spans="1:8" s="160" customFormat="1" ht="16.5" customHeight="1">
      <c r="A1" s="241" t="s">
        <v>853</v>
      </c>
      <c r="B1" s="241" t="s">
        <v>461</v>
      </c>
      <c r="C1" s="241" t="s">
        <v>462</v>
      </c>
      <c r="D1" s="241" t="s">
        <v>148</v>
      </c>
      <c r="E1" s="243" t="s">
        <v>113</v>
      </c>
      <c r="F1" s="243" t="s">
        <v>114</v>
      </c>
      <c r="G1" s="241" t="s">
        <v>3268</v>
      </c>
      <c r="H1" s="243" t="s">
        <v>149</v>
      </c>
    </row>
    <row r="2" spans="1:8" s="160" customFormat="1" ht="16.5" customHeight="1">
      <c r="A2" s="242"/>
      <c r="B2" s="242"/>
      <c r="C2" s="242"/>
      <c r="D2" s="242"/>
      <c r="E2" s="244"/>
      <c r="F2" s="244"/>
      <c r="G2" s="242"/>
      <c r="H2" s="244"/>
    </row>
    <row r="3" spans="1:8" ht="159.65" customHeight="1">
      <c r="A3" s="154"/>
      <c r="B3" s="155" t="s">
        <v>936</v>
      </c>
      <c r="C3" s="156" t="s">
        <v>937</v>
      </c>
      <c r="D3" s="157"/>
      <c r="E3" s="158"/>
      <c r="F3" s="158"/>
      <c r="G3" s="158"/>
      <c r="H3" s="177"/>
    </row>
    <row r="4" spans="1:8" ht="67.25" customHeight="1">
      <c r="A4" s="141" t="s">
        <v>938</v>
      </c>
      <c r="B4" s="141" t="s">
        <v>939</v>
      </c>
      <c r="C4" s="141" t="s">
        <v>940</v>
      </c>
      <c r="D4" s="144" t="s">
        <v>153</v>
      </c>
      <c r="E4" s="146"/>
      <c r="F4" s="149"/>
      <c r="G4" s="148"/>
      <c r="H4" s="147"/>
    </row>
    <row r="5" spans="1:8" ht="88.25" customHeight="1">
      <c r="A5" s="184" t="s">
        <v>941</v>
      </c>
      <c r="B5" s="184" t="s">
        <v>942</v>
      </c>
      <c r="C5" s="184" t="s">
        <v>943</v>
      </c>
      <c r="D5" s="185" t="s">
        <v>153</v>
      </c>
      <c r="E5" s="186"/>
      <c r="F5" s="186"/>
      <c r="G5" s="186"/>
      <c r="H5" s="187"/>
    </row>
    <row r="6" spans="1:8" ht="107.25" customHeight="1">
      <c r="A6" s="141" t="s">
        <v>944</v>
      </c>
      <c r="B6" s="141" t="s">
        <v>945</v>
      </c>
      <c r="C6" s="141" t="s">
        <v>946</v>
      </c>
      <c r="D6" s="141" t="s">
        <v>153</v>
      </c>
      <c r="E6" s="190"/>
      <c r="F6" s="190"/>
      <c r="G6" s="190"/>
      <c r="H6" s="191"/>
    </row>
    <row r="7" spans="1:8" ht="73.25" customHeight="1">
      <c r="A7" s="141" t="s">
        <v>947</v>
      </c>
      <c r="B7" s="141" t="s">
        <v>948</v>
      </c>
      <c r="C7" s="141" t="s">
        <v>949</v>
      </c>
      <c r="D7" s="141" t="s">
        <v>153</v>
      </c>
      <c r="E7" s="190"/>
      <c r="F7" s="190"/>
      <c r="G7" s="190"/>
      <c r="H7" s="191"/>
    </row>
    <row r="8" spans="1:8" ht="97.25" customHeight="1">
      <c r="A8" s="142" t="s">
        <v>950</v>
      </c>
      <c r="B8" s="142" t="s">
        <v>951</v>
      </c>
      <c r="C8" s="142" t="s">
        <v>952</v>
      </c>
      <c r="D8" s="145" t="s">
        <v>153</v>
      </c>
      <c r="E8" s="188"/>
      <c r="F8" s="188"/>
      <c r="G8" s="188"/>
      <c r="H8" s="189"/>
    </row>
    <row r="9" spans="1:8" ht="120" customHeight="1">
      <c r="A9" s="184" t="s">
        <v>953</v>
      </c>
      <c r="B9" s="184" t="s">
        <v>954</v>
      </c>
      <c r="C9" s="184" t="s">
        <v>955</v>
      </c>
      <c r="D9" s="185" t="s">
        <v>153</v>
      </c>
      <c r="E9" s="186"/>
      <c r="F9" s="186"/>
      <c r="G9" s="186"/>
      <c r="H9" s="187"/>
    </row>
    <row r="10" spans="1:8" ht="108" customHeight="1">
      <c r="A10" s="141" t="s">
        <v>956</v>
      </c>
      <c r="B10" s="141" t="s">
        <v>957</v>
      </c>
      <c r="C10" s="141" t="s">
        <v>958</v>
      </c>
      <c r="D10" s="141" t="s">
        <v>153</v>
      </c>
      <c r="E10" s="190"/>
      <c r="F10" s="190"/>
      <c r="G10" s="190"/>
      <c r="H10" s="191"/>
    </row>
    <row r="11" spans="1:8" ht="97.25" customHeight="1">
      <c r="A11" s="141" t="s">
        <v>959</v>
      </c>
      <c r="B11" s="141" t="s">
        <v>960</v>
      </c>
      <c r="C11" s="141" t="s">
        <v>961</v>
      </c>
      <c r="D11" s="141" t="s">
        <v>153</v>
      </c>
      <c r="E11" s="190"/>
      <c r="F11" s="190"/>
      <c r="G11" s="190"/>
      <c r="H11" s="191"/>
    </row>
    <row r="12" spans="1:8" ht="110.25" customHeight="1">
      <c r="A12" s="141" t="s">
        <v>962</v>
      </c>
      <c r="B12" s="141" t="s">
        <v>963</v>
      </c>
      <c r="C12" s="141" t="s">
        <v>964</v>
      </c>
      <c r="D12" s="144" t="s">
        <v>153</v>
      </c>
      <c r="E12" s="192"/>
      <c r="F12" s="192"/>
      <c r="G12" s="192"/>
      <c r="H12" s="193"/>
    </row>
    <row r="13" spans="1:8" ht="79.25" customHeight="1">
      <c r="A13" s="142" t="s">
        <v>965</v>
      </c>
      <c r="B13" s="142" t="s">
        <v>966</v>
      </c>
      <c r="C13" s="142" t="s">
        <v>967</v>
      </c>
      <c r="D13" s="145" t="s">
        <v>153</v>
      </c>
      <c r="E13" s="149"/>
      <c r="F13" s="149"/>
      <c r="G13" s="149"/>
      <c r="H13" s="150"/>
    </row>
    <row r="14" spans="1:8" ht="41.25" customHeight="1">
      <c r="A14" s="142" t="s">
        <v>968</v>
      </c>
      <c r="B14" s="142" t="s">
        <v>969</v>
      </c>
      <c r="C14" s="142"/>
      <c r="D14" s="145" t="s">
        <v>153</v>
      </c>
      <c r="E14" s="149"/>
      <c r="F14" s="149"/>
      <c r="G14" s="149"/>
      <c r="H14" s="150"/>
    </row>
    <row r="15" spans="1:8" ht="58.25" customHeight="1">
      <c r="A15" s="184" t="s">
        <v>970</v>
      </c>
      <c r="B15" s="184" t="s">
        <v>971</v>
      </c>
      <c r="C15" s="184" t="s">
        <v>972</v>
      </c>
      <c r="D15" s="185" t="s">
        <v>153</v>
      </c>
      <c r="E15" s="186"/>
      <c r="F15" s="186"/>
      <c r="G15" s="186"/>
      <c r="H15" s="187"/>
    </row>
    <row r="16" spans="1:8" ht="60" customHeight="1">
      <c r="A16" s="141" t="s">
        <v>973</v>
      </c>
      <c r="B16" s="141" t="s">
        <v>974</v>
      </c>
      <c r="C16" s="141"/>
      <c r="D16" s="141" t="s">
        <v>153</v>
      </c>
      <c r="E16" s="190"/>
      <c r="F16" s="190"/>
      <c r="G16" s="190"/>
      <c r="H16" s="191"/>
    </row>
    <row r="17" spans="1:8" ht="68.25" customHeight="1">
      <c r="A17" s="141" t="s">
        <v>975</v>
      </c>
      <c r="B17" s="141" t="s">
        <v>976</v>
      </c>
      <c r="C17" s="141" t="s">
        <v>977</v>
      </c>
      <c r="D17" s="141" t="s">
        <v>153</v>
      </c>
      <c r="E17" s="190"/>
      <c r="F17" s="190"/>
      <c r="G17" s="190"/>
      <c r="H17" s="191"/>
    </row>
    <row r="18" spans="1:8" ht="92.25" customHeight="1">
      <c r="A18" s="142" t="s">
        <v>978</v>
      </c>
      <c r="B18" s="142" t="s">
        <v>979</v>
      </c>
      <c r="C18" s="142" t="s">
        <v>980</v>
      </c>
      <c r="D18" s="145" t="s">
        <v>153</v>
      </c>
      <c r="E18" s="188"/>
      <c r="F18" s="188"/>
      <c r="G18" s="188"/>
      <c r="H18" s="189"/>
    </row>
    <row r="19" spans="1:8" ht="198" customHeight="1">
      <c r="A19" s="142" t="s">
        <v>981</v>
      </c>
      <c r="B19" s="142" t="s">
        <v>982</v>
      </c>
      <c r="C19" s="142" t="s">
        <v>983</v>
      </c>
      <c r="D19" s="145" t="s">
        <v>153</v>
      </c>
      <c r="E19" s="149"/>
      <c r="F19" s="149"/>
      <c r="G19" s="149"/>
      <c r="H19" s="150"/>
    </row>
    <row r="20" spans="1:8" ht="87" customHeight="1">
      <c r="A20" s="142" t="s">
        <v>984</v>
      </c>
      <c r="B20" s="142" t="s">
        <v>985</v>
      </c>
      <c r="C20" s="142" t="s">
        <v>986</v>
      </c>
      <c r="D20" s="145" t="s">
        <v>153</v>
      </c>
      <c r="E20" s="149"/>
      <c r="F20" s="149"/>
      <c r="G20" s="149"/>
      <c r="H20" s="150"/>
    </row>
    <row r="21" spans="1:8" ht="65.25" customHeight="1">
      <c r="A21" s="142" t="s">
        <v>987</v>
      </c>
      <c r="B21" s="142" t="s">
        <v>988</v>
      </c>
      <c r="C21" s="143" t="s">
        <v>989</v>
      </c>
      <c r="D21" s="145" t="s">
        <v>153</v>
      </c>
      <c r="E21" s="149"/>
      <c r="F21" s="149"/>
      <c r="G21" s="149"/>
      <c r="H21" s="150"/>
    </row>
    <row r="22" spans="1:8" ht="131.25" customHeight="1">
      <c r="A22" s="142" t="s">
        <v>990</v>
      </c>
      <c r="B22" s="142" t="s">
        <v>991</v>
      </c>
      <c r="C22" s="142" t="s">
        <v>992</v>
      </c>
      <c r="D22" s="145" t="s">
        <v>153</v>
      </c>
      <c r="E22" s="149"/>
      <c r="F22" s="149"/>
      <c r="G22" s="149"/>
      <c r="H22" s="150"/>
    </row>
  </sheetData>
  <sheetProtection algorithmName="SHA-512" hashValue="5kLW8ZV1R1e1PEazGEeW7C1VUEV3+5qgUUAoOstGF9iSI+YvXGfvvAb0t+/6If/XWAsVF4lFKIxW+B2yswDMPQ==" saltValue="BmgncECayYxTAjdsfQFZRA==" spinCount="100000" sheet="1" formatCells="0" formatColumns="0" formatRows="0" insertColumns="0" insertRows="0" insertHyperlinks="0" sort="0" autoFilter="0" pivotTables="0"/>
  <autoFilter ref="A1:H22" xr:uid="{5DD661CC-BE6C-4B40-813A-7D26C47A1247}"/>
  <mergeCells count="8">
    <mergeCell ref="G1:G2"/>
    <mergeCell ref="H1:H2"/>
    <mergeCell ref="A1:A2"/>
    <mergeCell ref="B1:B2"/>
    <mergeCell ref="C1:C2"/>
    <mergeCell ref="D1:D2"/>
    <mergeCell ref="E1:E2"/>
    <mergeCell ref="F1:F2"/>
  </mergeCells>
  <pageMargins left="0.31496062992125984" right="0.31496062992125984" top="0.86614173228346458" bottom="0.55118110236220474" header="0.15748031496062992" footer="7.874015748031496E-2"/>
  <pageSetup paperSize="9" orientation="landscape" r:id="rId1"/>
  <headerFooter>
    <oddHeader>&amp;R&amp;G</oddHeader>
    <oddFooter xml:space="preserve">&amp;L&amp;"Arial,Regular"&amp;8Cód. ref.: Lista de verificación SGC add-on Mód. Nurture; v12.0_Nov23; versión en español
&amp;A
Pág. &amp;P de &amp;N&amp;R&amp;"Arial,Regular"&amp;8© GLOBALG.A.P. c/o FoodPLUS GmbH
Spichernstr. 55, 50672 Colonia, Alemania
&amp;K00A039www.globalgap.org </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22A5-FD35-4344-B69B-C14F59769128}">
  <dimension ref="A1:XFD72"/>
  <sheetViews>
    <sheetView showGridLines="0" view="pageLayout" zoomScaleNormal="100" zoomScaleSheetLayoutView="145" workbookViewId="0">
      <selection activeCell="E7" sqref="E7:J7"/>
    </sheetView>
  </sheetViews>
  <sheetFormatPr defaultColWidth="0" defaultRowHeight="15" customHeight="1"/>
  <cols>
    <col min="1" max="1" width="3.1796875" style="121" customWidth="1"/>
    <col min="2" max="2" width="10.1796875" style="121" customWidth="1"/>
    <col min="3" max="3" width="27.1796875" style="121" customWidth="1"/>
    <col min="4" max="4" width="27.81640625" style="121" customWidth="1"/>
    <col min="5" max="5" width="10.1796875" style="121" customWidth="1"/>
    <col min="6" max="6" width="11.1796875" style="121" customWidth="1"/>
    <col min="7" max="7" width="8.1796875" style="121" customWidth="1"/>
    <col min="8" max="9" width="14.1796875" style="121" customWidth="1"/>
    <col min="10" max="10" width="11.1796875" style="121" customWidth="1"/>
    <col min="11" max="11" width="4.1796875" style="121" hidden="1" customWidth="1"/>
    <col min="12" max="16383" width="12.1796875" style="121" hidden="1"/>
    <col min="16384" max="16384" width="1.1796875" style="121" customWidth="1"/>
  </cols>
  <sheetData>
    <row r="1" spans="1:11 16384:16384" s="96" customFormat="1" ht="13">
      <c r="A1" s="98" t="s">
        <v>993</v>
      </c>
      <c r="C1" s="97"/>
      <c r="D1" s="97"/>
      <c r="E1" s="97"/>
      <c r="F1" s="97"/>
      <c r="G1" s="97"/>
      <c r="H1" s="97"/>
      <c r="I1" s="97"/>
      <c r="J1" s="97"/>
    </row>
    <row r="2" spans="1:11 16384:16384" s="96" customFormat="1" ht="7.5" customHeight="1">
      <c r="A2" s="97"/>
      <c r="B2" s="97"/>
      <c r="C2" s="97"/>
      <c r="D2" s="97"/>
      <c r="E2" s="97"/>
      <c r="F2" s="97"/>
      <c r="G2" s="97"/>
      <c r="H2" s="97"/>
      <c r="I2" s="97"/>
      <c r="J2" s="97"/>
    </row>
    <row r="3" spans="1:11 16384:16384" s="96" customFormat="1" ht="12.5">
      <c r="A3" s="161" t="s">
        <v>994</v>
      </c>
      <c r="B3" s="97"/>
      <c r="C3" s="97"/>
      <c r="D3" s="97"/>
      <c r="E3" s="97"/>
      <c r="F3" s="97"/>
      <c r="G3" s="97"/>
      <c r="H3" s="97"/>
      <c r="I3" s="97"/>
      <c r="J3" s="97"/>
    </row>
    <row r="4" spans="1:11 16384:16384" s="96" customFormat="1" ht="12.5">
      <c r="A4" s="99" t="s">
        <v>995</v>
      </c>
      <c r="B4" s="97"/>
      <c r="C4" s="97"/>
      <c r="D4" s="97"/>
      <c r="E4" s="97"/>
      <c r="F4" s="97"/>
      <c r="G4" s="97"/>
      <c r="H4" s="97"/>
      <c r="I4" s="97"/>
      <c r="J4" s="97"/>
    </row>
    <row r="5" spans="1:11 16384:16384" s="168" customFormat="1" ht="19.5" customHeight="1">
      <c r="A5" s="163" t="s">
        <v>853</v>
      </c>
      <c r="B5" s="164" t="s">
        <v>996</v>
      </c>
      <c r="C5" s="165" t="s">
        <v>994</v>
      </c>
      <c r="D5" s="165" t="s">
        <v>997</v>
      </c>
      <c r="E5" s="246" t="s">
        <v>998</v>
      </c>
      <c r="F5" s="246"/>
      <c r="G5" s="246"/>
      <c r="H5" s="246"/>
      <c r="I5" s="246"/>
      <c r="J5" s="246"/>
      <c r="K5" s="166"/>
      <c r="XFD5" s="167"/>
    </row>
    <row r="6" spans="1:11 16384:16384" s="96" customFormat="1" ht="15.75" customHeight="1">
      <c r="A6" s="100">
        <v>1</v>
      </c>
      <c r="B6" s="101"/>
      <c r="C6" s="101"/>
      <c r="D6" s="101"/>
      <c r="E6" s="245"/>
      <c r="F6" s="245"/>
      <c r="G6" s="245"/>
      <c r="H6" s="245"/>
      <c r="I6" s="245"/>
      <c r="J6" s="245"/>
    </row>
    <row r="7" spans="1:11 16384:16384" s="96" customFormat="1" ht="15.75" customHeight="1">
      <c r="A7" s="100">
        <v>2</v>
      </c>
      <c r="B7" s="101"/>
      <c r="C7" s="101"/>
      <c r="D7" s="101"/>
      <c r="E7" s="245"/>
      <c r="F7" s="245"/>
      <c r="G7" s="245"/>
      <c r="H7" s="245"/>
      <c r="I7" s="245"/>
      <c r="J7" s="245"/>
    </row>
    <row r="8" spans="1:11 16384:16384" s="96" customFormat="1" ht="15.75" customHeight="1">
      <c r="A8" s="100">
        <v>3</v>
      </c>
      <c r="B8" s="101"/>
      <c r="C8" s="162"/>
      <c r="D8" s="101"/>
      <c r="E8" s="245"/>
      <c r="F8" s="245"/>
      <c r="G8" s="245"/>
      <c r="H8" s="245"/>
      <c r="I8" s="245"/>
      <c r="J8" s="245"/>
    </row>
    <row r="9" spans="1:11 16384:16384" s="96" customFormat="1" ht="15.75" customHeight="1">
      <c r="A9" s="100">
        <v>4</v>
      </c>
      <c r="B9" s="101"/>
      <c r="C9" s="101"/>
      <c r="D9" s="101"/>
      <c r="E9" s="245"/>
      <c r="F9" s="245"/>
      <c r="G9" s="245"/>
      <c r="H9" s="245"/>
      <c r="I9" s="245"/>
      <c r="J9" s="245"/>
    </row>
    <row r="10" spans="1:11 16384:16384" s="96" customFormat="1" ht="15.75" customHeight="1">
      <c r="A10" s="100">
        <v>5</v>
      </c>
      <c r="B10" s="101"/>
      <c r="C10" s="101"/>
      <c r="D10" s="101"/>
      <c r="E10" s="245"/>
      <c r="F10" s="245"/>
      <c r="G10" s="245"/>
      <c r="H10" s="245"/>
      <c r="I10" s="245"/>
      <c r="J10" s="245"/>
    </row>
    <row r="11" spans="1:11 16384:16384" s="96" customFormat="1" ht="15.75" customHeight="1">
      <c r="A11" s="100">
        <v>6</v>
      </c>
      <c r="B11" s="101"/>
      <c r="C11" s="101"/>
      <c r="D11" s="101"/>
      <c r="E11" s="245"/>
      <c r="F11" s="245"/>
      <c r="G11" s="245"/>
      <c r="H11" s="245"/>
      <c r="I11" s="245"/>
      <c r="J11" s="245"/>
    </row>
    <row r="12" spans="1:11 16384:16384" s="96" customFormat="1" ht="15.75" customHeight="1">
      <c r="A12" s="100">
        <v>7</v>
      </c>
      <c r="B12" s="101"/>
      <c r="C12" s="101"/>
      <c r="D12" s="101"/>
      <c r="E12" s="245"/>
      <c r="F12" s="245"/>
      <c r="G12" s="245"/>
      <c r="H12" s="245"/>
      <c r="I12" s="245"/>
      <c r="J12" s="245"/>
    </row>
    <row r="13" spans="1:11 16384:16384" s="96" customFormat="1" ht="15.75" customHeight="1">
      <c r="A13" s="100">
        <v>8</v>
      </c>
      <c r="B13" s="101"/>
      <c r="C13" s="101"/>
      <c r="D13" s="101"/>
      <c r="E13" s="245"/>
      <c r="F13" s="245"/>
      <c r="G13" s="245"/>
      <c r="H13" s="245"/>
      <c r="I13" s="245"/>
      <c r="J13" s="245"/>
    </row>
    <row r="14" spans="1:11 16384:16384" s="96" customFormat="1" ht="15.75" customHeight="1">
      <c r="A14" s="100">
        <v>9</v>
      </c>
      <c r="B14" s="101"/>
      <c r="C14" s="101"/>
      <c r="D14" s="101"/>
      <c r="E14" s="245"/>
      <c r="F14" s="245"/>
      <c r="G14" s="245"/>
      <c r="H14" s="245"/>
      <c r="I14" s="245"/>
      <c r="J14" s="245"/>
    </row>
    <row r="15" spans="1:11 16384:16384" s="96" customFormat="1" ht="15.75" customHeight="1">
      <c r="A15" s="100">
        <v>10</v>
      </c>
      <c r="B15" s="101"/>
      <c r="C15" s="101"/>
      <c r="D15" s="101"/>
      <c r="E15" s="245"/>
      <c r="F15" s="245"/>
      <c r="G15" s="245"/>
      <c r="H15" s="245"/>
      <c r="I15" s="245"/>
      <c r="J15" s="245"/>
    </row>
    <row r="16" spans="1:11 16384:16384" s="96" customFormat="1" ht="15.75" customHeight="1">
      <c r="A16" s="100">
        <v>11</v>
      </c>
      <c r="B16" s="101"/>
      <c r="C16" s="101"/>
      <c r="D16" s="101"/>
      <c r="E16" s="245"/>
      <c r="F16" s="245"/>
      <c r="G16" s="245"/>
      <c r="H16" s="245"/>
      <c r="I16" s="245"/>
      <c r="J16" s="245"/>
    </row>
    <row r="17" spans="1:10" s="96" customFormat="1" ht="15.75" customHeight="1">
      <c r="A17" s="100">
        <v>12</v>
      </c>
      <c r="B17" s="101"/>
      <c r="C17" s="101"/>
      <c r="D17" s="101"/>
      <c r="E17" s="245"/>
      <c r="F17" s="245"/>
      <c r="G17" s="245"/>
      <c r="H17" s="245"/>
      <c r="I17" s="245"/>
      <c r="J17" s="245"/>
    </row>
    <row r="18" spans="1:10" s="96" customFormat="1" ht="15.75" customHeight="1">
      <c r="A18" s="100">
        <v>13</v>
      </c>
      <c r="B18" s="101"/>
      <c r="C18" s="101"/>
      <c r="D18" s="101"/>
      <c r="E18" s="245"/>
      <c r="F18" s="245"/>
      <c r="G18" s="245"/>
      <c r="H18" s="245"/>
      <c r="I18" s="245"/>
      <c r="J18" s="245"/>
    </row>
    <row r="19" spans="1:10" s="96" customFormat="1" ht="15.75" customHeight="1">
      <c r="A19" s="100">
        <v>14</v>
      </c>
      <c r="B19" s="101"/>
      <c r="C19" s="101"/>
      <c r="D19" s="101"/>
      <c r="E19" s="245"/>
      <c r="F19" s="245"/>
      <c r="G19" s="245"/>
      <c r="H19" s="245"/>
      <c r="I19" s="245"/>
      <c r="J19" s="245"/>
    </row>
    <row r="20" spans="1:10" s="96" customFormat="1" ht="15.75" customHeight="1">
      <c r="A20" s="100">
        <v>15</v>
      </c>
      <c r="B20" s="101"/>
      <c r="C20" s="101"/>
      <c r="D20" s="101"/>
      <c r="E20" s="245"/>
      <c r="F20" s="245"/>
      <c r="G20" s="245"/>
      <c r="H20" s="245"/>
      <c r="I20" s="245"/>
      <c r="J20" s="245"/>
    </row>
    <row r="21" spans="1:10" s="96" customFormat="1" ht="15.75" customHeight="1">
      <c r="A21" s="100">
        <v>16</v>
      </c>
      <c r="B21" s="101"/>
      <c r="C21" s="101"/>
      <c r="D21" s="101"/>
      <c r="E21" s="245"/>
      <c r="F21" s="245"/>
      <c r="G21" s="245"/>
      <c r="H21" s="245"/>
      <c r="I21" s="245"/>
      <c r="J21" s="245"/>
    </row>
    <row r="22" spans="1:10" s="96" customFormat="1" ht="15.75" customHeight="1">
      <c r="A22" s="100">
        <v>17</v>
      </c>
      <c r="B22" s="101"/>
      <c r="C22" s="101"/>
      <c r="D22" s="101"/>
      <c r="E22" s="245"/>
      <c r="F22" s="245"/>
      <c r="G22" s="245"/>
      <c r="H22" s="245"/>
      <c r="I22" s="245"/>
      <c r="J22" s="245"/>
    </row>
    <row r="23" spans="1:10" s="96" customFormat="1" ht="15.75" customHeight="1">
      <c r="A23" s="100">
        <v>18</v>
      </c>
      <c r="B23" s="101"/>
      <c r="C23" s="101"/>
      <c r="D23" s="101"/>
      <c r="E23" s="245"/>
      <c r="F23" s="245"/>
      <c r="G23" s="245"/>
      <c r="H23" s="245"/>
      <c r="I23" s="245"/>
      <c r="J23" s="245"/>
    </row>
    <row r="24" spans="1:10" s="96" customFormat="1" ht="15.75" customHeight="1">
      <c r="A24" s="100">
        <v>19</v>
      </c>
      <c r="B24" s="101"/>
      <c r="C24" s="101"/>
      <c r="D24" s="101"/>
      <c r="E24" s="249"/>
      <c r="F24" s="249"/>
      <c r="G24" s="249"/>
      <c r="H24" s="249"/>
      <c r="I24" s="249"/>
      <c r="J24" s="249"/>
    </row>
    <row r="25" spans="1:10" s="96" customFormat="1" ht="15.75" customHeight="1">
      <c r="A25" s="100">
        <v>20</v>
      </c>
      <c r="B25" s="101"/>
      <c r="C25" s="101"/>
      <c r="D25" s="122"/>
      <c r="E25" s="250"/>
      <c r="F25" s="250"/>
      <c r="G25" s="250"/>
      <c r="H25" s="250"/>
      <c r="I25" s="250"/>
      <c r="J25" s="250"/>
    </row>
    <row r="26" spans="1:10" s="96" customFormat="1" ht="5.25" customHeight="1">
      <c r="A26" s="102"/>
      <c r="B26" s="103"/>
      <c r="C26" s="103"/>
      <c r="D26" s="103"/>
      <c r="E26" s="104"/>
      <c r="F26" s="151"/>
      <c r="G26" s="104"/>
      <c r="H26" s="104"/>
      <c r="I26" s="104"/>
      <c r="J26" s="104"/>
    </row>
    <row r="27" spans="1:10" s="96" customFormat="1" ht="12.5">
      <c r="A27" s="251"/>
      <c r="B27" s="251"/>
      <c r="C27" s="251"/>
      <c r="D27" s="252"/>
      <c r="E27" s="123" t="s">
        <v>113</v>
      </c>
      <c r="F27" s="153" t="s">
        <v>114</v>
      </c>
      <c r="G27" s="253"/>
      <c r="H27" s="253"/>
      <c r="I27" s="253"/>
      <c r="J27" s="254"/>
    </row>
    <row r="28" spans="1:10" s="96" customFormat="1" ht="12.5">
      <c r="A28" s="255" t="s">
        <v>999</v>
      </c>
      <c r="B28" s="256"/>
      <c r="C28" s="256"/>
      <c r="D28" s="257"/>
      <c r="E28" s="106"/>
      <c r="F28" s="152"/>
      <c r="G28" s="258" t="s">
        <v>1000</v>
      </c>
      <c r="H28" s="258"/>
      <c r="I28" s="258"/>
      <c r="J28" s="258"/>
    </row>
    <row r="29" spans="1:10" s="96" customFormat="1" ht="12.5">
      <c r="A29" s="259" t="s">
        <v>1001</v>
      </c>
      <c r="B29" s="260"/>
      <c r="C29" s="260"/>
      <c r="D29" s="261"/>
      <c r="E29" s="107"/>
      <c r="F29" s="108"/>
      <c r="G29" s="258" t="s">
        <v>1002</v>
      </c>
      <c r="H29" s="258"/>
      <c r="I29" s="258"/>
      <c r="J29" s="258"/>
    </row>
    <row r="30" spans="1:10" s="96" customFormat="1" ht="14.25" customHeight="1">
      <c r="A30" s="117"/>
      <c r="B30" s="117"/>
      <c r="C30" s="117"/>
      <c r="D30" s="117"/>
      <c r="E30" s="117"/>
      <c r="F30" s="117"/>
      <c r="G30" s="118"/>
      <c r="H30" s="118"/>
      <c r="I30" s="118"/>
      <c r="J30" s="118"/>
    </row>
    <row r="31" spans="1:10" s="96" customFormat="1" ht="40.5" customHeight="1">
      <c r="A31" s="262" t="s">
        <v>1003</v>
      </c>
      <c r="B31" s="263"/>
      <c r="C31" s="263"/>
      <c r="D31" s="264"/>
      <c r="E31" s="109" t="s">
        <v>1004</v>
      </c>
      <c r="F31" s="110" t="s">
        <v>1005</v>
      </c>
      <c r="G31" s="110" t="s">
        <v>1006</v>
      </c>
      <c r="H31" s="97"/>
      <c r="I31" s="97"/>
      <c r="J31" s="97"/>
    </row>
    <row r="32" spans="1:10" s="96" customFormat="1" ht="12.5">
      <c r="A32" s="265" t="s">
        <v>1007</v>
      </c>
      <c r="B32" s="266"/>
      <c r="C32" s="266"/>
      <c r="D32" s="267"/>
      <c r="E32" s="111"/>
      <c r="F32" s="112"/>
      <c r="G32" s="113"/>
      <c r="H32" s="97"/>
      <c r="I32" s="97"/>
      <c r="J32" s="97"/>
    </row>
    <row r="33" spans="1:10" s="96" customFormat="1" ht="12.5">
      <c r="A33" s="247" t="s">
        <v>1008</v>
      </c>
      <c r="B33" s="248"/>
      <c r="C33" s="248"/>
      <c r="D33" s="105"/>
      <c r="E33" s="114">
        <f>COUNTIFS(SGC!L:L,"*Obligación Mayor*")-COUNTIFS(SGC!L:L,"*Obligación Mayor*",SGC!O:O,"&lt;&gt;"&amp;"")</f>
        <v>135</v>
      </c>
      <c r="F33" s="114">
        <f>COUNTIFS(SGC!L:L,"*Obligación Mayor*",SGC!M:M,"&lt;&gt;"&amp;"")-COUNTIFS(SGC!L:L,"*Obligación Mayor*",SGC!N:N,"&lt;&gt;"&amp;"",SGC!O:O,"&lt;&gt;"&amp;"")</f>
        <v>0</v>
      </c>
      <c r="G33" s="115">
        <f>IF(F33&gt;0,F33/E33,0)</f>
        <v>0</v>
      </c>
      <c r="H33" s="97"/>
      <c r="I33" s="97"/>
      <c r="J33" s="97"/>
    </row>
    <row r="34" spans="1:10" s="96" customFormat="1" ht="12.5">
      <c r="A34" s="265" t="s">
        <v>1009</v>
      </c>
      <c r="B34" s="266"/>
      <c r="C34" s="266"/>
      <c r="D34" s="267"/>
      <c r="E34" s="111"/>
      <c r="F34" s="112"/>
      <c r="G34" s="113"/>
      <c r="H34" s="97"/>
      <c r="I34" s="97"/>
      <c r="J34" s="97"/>
    </row>
    <row r="35" spans="1:10" s="96" customFormat="1" ht="12.5">
      <c r="A35" s="247" t="s">
        <v>1008</v>
      </c>
      <c r="B35" s="248"/>
      <c r="C35" s="248"/>
      <c r="D35" s="105"/>
      <c r="E35" s="114">
        <f>COUNTIFS('Centro de manip. del prod.'!M:M,"Obligación Mayor")-COUNTIFS('Centro de manip. del prod.'!M:M,"Obligación Mayor",'Centro de manip. del prod.'!P:P,"&lt;&gt;"&amp;"")</f>
        <v>63</v>
      </c>
      <c r="F35" s="114">
        <f>COUNTIFS('Centro de manip. del prod.'!M:M,"*Obligación Mayor*",'Centro de manip. del prod.'!N:N,"&lt;&gt;"&amp;"")-COUNTIFS('Centro de manip. del prod.'!M:M,"*Obligación Mayor*",'Centro de manip. del prod.'!O:O,"&lt;&gt;"&amp;"",'Centro de manip. del prod.'!P:P,"&lt;&gt;"&amp;"")</f>
        <v>0</v>
      </c>
      <c r="G35" s="115">
        <f>IF(F35&gt;0,F35/E35,0)</f>
        <v>0</v>
      </c>
      <c r="H35" s="97"/>
      <c r="I35" s="97"/>
      <c r="J35" s="97"/>
    </row>
    <row r="36" spans="1:10" s="96" customFormat="1" ht="12.5">
      <c r="A36" s="247" t="s">
        <v>1010</v>
      </c>
      <c r="B36" s="248"/>
      <c r="C36" s="248"/>
      <c r="D36" s="105"/>
      <c r="E36" s="114">
        <f>COUNTIFS('Centro de manip. del prod.'!M:M,"Obligación Menor")-COUNTIFS('Centro de manip. del prod.'!M:M,"Obligación Menor",'Centro de manip. del prod.'!P:P,"&lt;&gt;"&amp;"")</f>
        <v>41</v>
      </c>
      <c r="F36" s="114">
        <f>COUNTIFS('Centro de manip. del prod.'!M:M,"*Obligación Menor*",'Centro de manip. del prod.'!N:N,"&lt;&gt;"&amp;"")-COUNTIFS('Centro de manip. del prod.'!M:M,"*Obligación Menor*",'Centro de manip. del prod.'!O:O,"&lt;&gt;"&amp;"",'Centro de manip. del prod.'!P:P,"&lt;&gt;"&amp;"")</f>
        <v>0</v>
      </c>
      <c r="G36" s="115">
        <f>IF(F36&gt;0,F36/E36,0)</f>
        <v>0</v>
      </c>
      <c r="H36" s="97"/>
      <c r="I36" s="97"/>
      <c r="J36" s="97"/>
    </row>
    <row r="37" spans="1:10" s="96" customFormat="1" ht="12.5">
      <c r="A37" s="265" t="s">
        <v>1011</v>
      </c>
      <c r="B37" s="266"/>
      <c r="C37" s="266"/>
      <c r="D37" s="267"/>
      <c r="E37" s="111"/>
      <c r="F37" s="112"/>
      <c r="G37" s="113"/>
      <c r="H37" s="97"/>
      <c r="I37" s="97"/>
      <c r="J37" s="97"/>
    </row>
    <row r="38" spans="1:10" s="96" customFormat="1" ht="12.5">
      <c r="A38" s="247" t="s">
        <v>1008</v>
      </c>
      <c r="B38" s="248"/>
      <c r="C38" s="248"/>
      <c r="D38" s="105"/>
      <c r="E38" s="114">
        <f>COUNTIFS(SCR!D:D,"Obligación Mayor")-COUNTIFS(SCR!D:D,"Obligación Mayor",SCR!G:G,"&lt;&gt;"&amp;"")</f>
        <v>25</v>
      </c>
      <c r="F38" s="114">
        <f>COUNTIFS(SCR!D:D,"Obligación Mayor",SCR!E:E,"&lt;&gt;"&amp;"")-COUNTIFS(SCR!D:D,"Obligación Mayor",SCR!F:F,"&lt;&gt;"&amp;"",SCR!G:G,"&lt;&gt;"&amp;"")</f>
        <v>0</v>
      </c>
      <c r="G38" s="115">
        <f>IF(F38&gt;0,F38/E38,0)</f>
        <v>0</v>
      </c>
      <c r="H38" s="97"/>
      <c r="I38" s="97"/>
      <c r="J38" s="97"/>
    </row>
    <row r="39" spans="1:10" s="96" customFormat="1" ht="12.5">
      <c r="A39" s="270" t="s">
        <v>1012</v>
      </c>
      <c r="B39" s="270"/>
      <c r="C39" s="270"/>
      <c r="D39" s="270"/>
      <c r="E39" s="116"/>
      <c r="F39" s="116"/>
      <c r="G39" s="115">
        <f>IF(F39&gt;0,F39/E39,0)</f>
        <v>0</v>
      </c>
      <c r="H39" s="97"/>
      <c r="I39" s="97"/>
      <c r="J39" s="97"/>
    </row>
    <row r="40" spans="1:10" s="96" customFormat="1" ht="12.5">
      <c r="A40" s="247" t="s">
        <v>1008</v>
      </c>
      <c r="B40" s="248"/>
      <c r="C40" s="248"/>
      <c r="D40" s="105"/>
      <c r="E40" s="114">
        <f>COUNTIFS('Nurture - Centro manip. prod.'!D:D,"Obligación Mayor")-COUNTIFS('Nurture - Centro manip. prod.'!D:D,"Obligación Mayor",'Nurture - Centro manip. prod.'!G:G,"&lt;&gt;"&amp;"")</f>
        <v>19</v>
      </c>
      <c r="F40" s="114">
        <f>COUNTIFS('Nurture - Centro manip. prod.'!D:D,"Obligación Mayor",'Nurture - Centro manip. prod.'!E:E,"&lt;&gt;"&amp;"")-COUNTIFS('Nurture - Centro manip. prod.'!D:D,"Obligación Mayor",'Nurture - Centro manip. prod.'!F:F,"&lt;&gt;"&amp;"",'Nurture - Centro manip. prod.'!G:G,"&lt;&gt;"&amp;"")</f>
        <v>0</v>
      </c>
      <c r="G40" s="115">
        <f>IF(F40&gt;0,F40/E40,0)</f>
        <v>0</v>
      </c>
      <c r="H40" s="97"/>
      <c r="I40" s="97"/>
      <c r="J40" s="97"/>
    </row>
    <row r="41" spans="1:10" s="96" customFormat="1" ht="14.25" customHeight="1">
      <c r="A41" s="117"/>
      <c r="B41" s="117"/>
      <c r="C41" s="117"/>
      <c r="D41" s="117"/>
      <c r="E41" s="117"/>
      <c r="F41" s="117"/>
      <c r="G41" s="118"/>
      <c r="H41" s="118"/>
      <c r="I41" s="118"/>
      <c r="J41" s="118"/>
    </row>
    <row r="42" spans="1:10" s="96" customFormat="1" ht="14.25" customHeight="1">
      <c r="A42" s="117"/>
      <c r="B42" s="117"/>
      <c r="C42" s="117"/>
      <c r="D42" s="117"/>
      <c r="E42" s="117"/>
      <c r="F42" s="117"/>
      <c r="G42" s="118"/>
      <c r="H42" s="118"/>
      <c r="I42" s="118"/>
      <c r="J42" s="118"/>
    </row>
    <row r="43" spans="1:10" s="96" customFormat="1" ht="12.5">
      <c r="A43" s="119"/>
      <c r="B43" s="119"/>
      <c r="C43" s="119"/>
      <c r="D43" s="119"/>
      <c r="E43" s="119"/>
      <c r="F43" s="119"/>
      <c r="G43" s="119"/>
      <c r="H43" s="119"/>
      <c r="I43" s="119"/>
      <c r="J43" s="119"/>
    </row>
    <row r="44" spans="1:10" s="96" customFormat="1" ht="12.5">
      <c r="A44" s="271" t="s">
        <v>1013</v>
      </c>
      <c r="B44" s="271"/>
      <c r="C44" s="271"/>
      <c r="D44" s="271"/>
      <c r="E44" s="97"/>
      <c r="F44" s="97"/>
      <c r="G44" s="97"/>
      <c r="H44" s="97"/>
      <c r="I44" s="97"/>
      <c r="J44" s="97"/>
    </row>
    <row r="45" spans="1:10" s="96" customFormat="1" ht="12.5">
      <c r="A45" s="272" t="s">
        <v>1014</v>
      </c>
      <c r="B45" s="273"/>
      <c r="C45" s="272" t="s">
        <v>1015</v>
      </c>
      <c r="D45" s="274"/>
      <c r="E45" s="275" t="s">
        <v>1016</v>
      </c>
      <c r="F45" s="276"/>
      <c r="G45" s="97"/>
      <c r="H45" s="97"/>
      <c r="I45" s="97"/>
      <c r="J45" s="97"/>
    </row>
    <row r="46" spans="1:10" ht="37.5" customHeight="1">
      <c r="A46" s="268"/>
      <c r="B46" s="269"/>
      <c r="C46" s="268"/>
      <c r="D46" s="269"/>
      <c r="E46" s="268"/>
      <c r="F46" s="269"/>
      <c r="G46" s="120"/>
      <c r="H46" s="120"/>
      <c r="I46" s="120"/>
      <c r="J46" s="120"/>
    </row>
    <row r="47" spans="1:10" ht="57" customHeight="1">
      <c r="A47" s="120"/>
      <c r="B47" s="120"/>
      <c r="C47" s="120"/>
      <c r="D47" s="120"/>
      <c r="E47" s="120"/>
      <c r="F47" s="120"/>
      <c r="G47" s="120"/>
      <c r="H47" s="120"/>
      <c r="I47" s="120"/>
      <c r="J47" s="120"/>
    </row>
    <row r="48" spans="1:10" ht="44.25" customHeight="1">
      <c r="A48" s="97"/>
      <c r="B48" s="97"/>
      <c r="C48" s="97"/>
      <c r="D48" s="97"/>
      <c r="E48" s="97"/>
      <c r="F48" s="97"/>
      <c r="G48" s="97"/>
      <c r="H48" s="97"/>
      <c r="I48" s="97"/>
      <c r="J48" s="97"/>
    </row>
    <row r="49" spans="1:10" ht="47.25" customHeight="1">
      <c r="A49" s="97"/>
      <c r="B49" s="97"/>
      <c r="C49" s="97"/>
      <c r="D49" s="97"/>
      <c r="E49" s="97"/>
      <c r="F49" s="97"/>
      <c r="G49" s="97"/>
      <c r="H49" s="97"/>
      <c r="I49" s="97"/>
      <c r="J49" s="97"/>
    </row>
    <row r="50" spans="1:10" ht="15.5">
      <c r="A50" s="97"/>
      <c r="B50" s="97"/>
      <c r="C50" s="97"/>
      <c r="D50" s="97"/>
      <c r="E50" s="97"/>
      <c r="F50" s="97"/>
      <c r="G50" s="97"/>
      <c r="H50" s="97"/>
      <c r="I50" s="97"/>
      <c r="J50" s="97"/>
    </row>
    <row r="51" spans="1:10" ht="15.5">
      <c r="A51" s="97"/>
      <c r="B51" s="97"/>
      <c r="C51" s="97"/>
      <c r="D51" s="97"/>
      <c r="E51" s="97"/>
      <c r="F51" s="97"/>
      <c r="G51" s="97"/>
      <c r="H51" s="97"/>
      <c r="I51" s="97"/>
      <c r="J51" s="97"/>
    </row>
    <row r="52" spans="1:10" ht="15.5">
      <c r="A52" s="97"/>
      <c r="B52" s="97"/>
      <c r="C52" s="97"/>
      <c r="D52" s="97"/>
      <c r="E52" s="97"/>
      <c r="F52" s="97"/>
      <c r="G52" s="97"/>
      <c r="H52" s="97"/>
      <c r="I52" s="97"/>
      <c r="J52" s="97"/>
    </row>
    <row r="53" spans="1:10" ht="15.5">
      <c r="A53" s="97"/>
      <c r="B53" s="97"/>
      <c r="C53" s="97"/>
      <c r="D53" s="97"/>
      <c r="E53" s="97"/>
      <c r="F53" s="97"/>
      <c r="G53" s="97"/>
      <c r="H53" s="97"/>
      <c r="I53" s="97"/>
      <c r="J53" s="97"/>
    </row>
    <row r="54" spans="1:10" ht="15.5">
      <c r="A54" s="97"/>
      <c r="B54" s="97"/>
      <c r="C54" s="97"/>
      <c r="D54" s="97"/>
      <c r="E54" s="97"/>
      <c r="F54" s="97"/>
      <c r="G54" s="97"/>
      <c r="H54" s="97"/>
      <c r="I54" s="97"/>
      <c r="J54" s="97"/>
    </row>
    <row r="55" spans="1:10" ht="15.5">
      <c r="A55" s="97"/>
      <c r="B55" s="97"/>
      <c r="C55" s="97"/>
      <c r="D55" s="97"/>
      <c r="E55" s="97"/>
      <c r="F55" s="97"/>
      <c r="G55" s="97"/>
      <c r="H55" s="97"/>
      <c r="I55" s="97"/>
      <c r="J55" s="97"/>
    </row>
    <row r="56" spans="1:10" ht="15.5">
      <c r="A56" s="97"/>
      <c r="B56" s="97"/>
      <c r="C56" s="97"/>
      <c r="D56" s="97"/>
      <c r="E56" s="97"/>
      <c r="F56" s="97"/>
      <c r="G56" s="97"/>
      <c r="H56" s="97"/>
      <c r="I56" s="97"/>
      <c r="J56" s="97"/>
    </row>
    <row r="57" spans="1:10" ht="15.5">
      <c r="A57" s="97"/>
      <c r="B57" s="97"/>
      <c r="C57" s="97"/>
      <c r="D57" s="97"/>
      <c r="E57" s="97"/>
      <c r="F57" s="97"/>
      <c r="G57" s="97"/>
      <c r="H57" s="97"/>
      <c r="I57" s="97"/>
      <c r="J57" s="97"/>
    </row>
    <row r="58" spans="1:10" ht="15.5">
      <c r="A58" s="97"/>
      <c r="B58" s="97"/>
      <c r="C58" s="97"/>
      <c r="D58" s="97"/>
      <c r="E58" s="97"/>
      <c r="F58" s="97"/>
      <c r="G58" s="97"/>
      <c r="H58" s="97"/>
      <c r="I58" s="97"/>
      <c r="J58" s="97"/>
    </row>
    <row r="59" spans="1:10" ht="15.5">
      <c r="A59" s="97"/>
      <c r="B59" s="97"/>
      <c r="C59" s="97"/>
      <c r="D59" s="97"/>
      <c r="E59" s="97"/>
      <c r="F59" s="97"/>
      <c r="G59" s="97"/>
      <c r="H59" s="97"/>
      <c r="I59" s="97"/>
      <c r="J59" s="97"/>
    </row>
    <row r="60" spans="1:10" ht="15.5">
      <c r="A60" s="97"/>
      <c r="B60" s="97"/>
      <c r="C60" s="97"/>
      <c r="D60" s="97"/>
      <c r="E60" s="97"/>
      <c r="F60" s="97"/>
      <c r="G60" s="97"/>
      <c r="H60" s="97"/>
      <c r="I60" s="97"/>
      <c r="J60" s="97"/>
    </row>
    <row r="61" spans="1:10" ht="15.5">
      <c r="A61" s="97"/>
      <c r="B61" s="97"/>
      <c r="C61" s="97"/>
      <c r="D61" s="97"/>
      <c r="E61" s="97"/>
      <c r="F61" s="97"/>
      <c r="G61" s="97"/>
      <c r="H61" s="97"/>
      <c r="I61" s="97"/>
      <c r="J61" s="97"/>
    </row>
    <row r="62" spans="1:10" ht="15.5">
      <c r="A62" s="97"/>
      <c r="B62" s="97"/>
      <c r="C62" s="97"/>
      <c r="D62" s="97"/>
      <c r="E62" s="97"/>
      <c r="F62" s="97"/>
      <c r="G62" s="97"/>
      <c r="H62" s="97"/>
      <c r="I62" s="97"/>
      <c r="J62" s="97"/>
    </row>
    <row r="63" spans="1:10" ht="15.5">
      <c r="A63" s="97"/>
      <c r="B63" s="97"/>
      <c r="C63" s="97"/>
      <c r="D63" s="97"/>
      <c r="E63" s="97"/>
      <c r="F63" s="97"/>
      <c r="G63" s="97"/>
      <c r="H63" s="97"/>
      <c r="I63" s="97"/>
      <c r="J63" s="97"/>
    </row>
    <row r="64" spans="1:10" ht="15.5">
      <c r="A64" s="97"/>
      <c r="B64" s="97"/>
      <c r="C64" s="97"/>
      <c r="D64" s="97"/>
      <c r="E64" s="97"/>
      <c r="F64" s="97"/>
      <c r="G64" s="97"/>
      <c r="H64" s="97"/>
      <c r="I64" s="97"/>
      <c r="J64" s="97"/>
    </row>
    <row r="65" spans="1:10" ht="15.5">
      <c r="A65" s="97"/>
      <c r="B65" s="97"/>
      <c r="C65" s="97"/>
      <c r="D65" s="97"/>
      <c r="E65" s="97"/>
      <c r="F65" s="97"/>
      <c r="G65" s="97"/>
      <c r="H65" s="97"/>
      <c r="I65" s="97"/>
      <c r="J65" s="97"/>
    </row>
    <row r="66" spans="1:10" ht="15.5">
      <c r="A66" s="97"/>
      <c r="B66" s="97"/>
      <c r="C66" s="97"/>
      <c r="D66" s="97"/>
      <c r="E66" s="97"/>
      <c r="F66" s="97"/>
      <c r="G66" s="97"/>
      <c r="H66" s="97"/>
      <c r="I66" s="97"/>
      <c r="J66" s="97"/>
    </row>
    <row r="67" spans="1:10" ht="15.5">
      <c r="A67" s="97"/>
      <c r="B67" s="97"/>
      <c r="C67" s="97"/>
      <c r="D67" s="97"/>
      <c r="E67" s="97"/>
      <c r="F67" s="97"/>
      <c r="G67" s="97"/>
      <c r="H67" s="97"/>
      <c r="I67" s="97"/>
      <c r="J67" s="97"/>
    </row>
    <row r="68" spans="1:10" ht="15.5"/>
    <row r="69" spans="1:10" ht="15.5"/>
    <row r="70" spans="1:10" ht="15.5"/>
    <row r="71" spans="1:10" ht="15.5"/>
    <row r="72" spans="1:10" ht="15.5"/>
  </sheetData>
  <sheetProtection algorithmName="SHA-512" hashValue="Yx0XdmOYH9ZE/UDRHRix+SWzRgShIXwVUxCZFNUN3K2ctTAEBXC39EspOyS98cPUUSbGH4X8mFd0aEai/x0dcA==" saltValue="o3tFyXQLJFOCwCVD/bRDqQ==" spinCount="100000" sheet="1" formatCells="0" formatColumns="0" formatRows="0" insertColumns="0" insertRows="0" insertHyperlinks="0" sort="0" autoFilter="0" pivotTables="0"/>
  <mergeCells count="44">
    <mergeCell ref="A34:D34"/>
    <mergeCell ref="A35:C35"/>
    <mergeCell ref="A37:D37"/>
    <mergeCell ref="A38:C38"/>
    <mergeCell ref="A40:C40"/>
    <mergeCell ref="A46:B46"/>
    <mergeCell ref="C46:D46"/>
    <mergeCell ref="E46:F46"/>
    <mergeCell ref="A36:C36"/>
    <mergeCell ref="A39:D39"/>
    <mergeCell ref="A44:D44"/>
    <mergeCell ref="A45:B45"/>
    <mergeCell ref="C45:D45"/>
    <mergeCell ref="E45:F45"/>
    <mergeCell ref="A33:C33"/>
    <mergeCell ref="E23:J23"/>
    <mergeCell ref="E24:J24"/>
    <mergeCell ref="E25:J25"/>
    <mergeCell ref="A27:D27"/>
    <mergeCell ref="G27:J27"/>
    <mergeCell ref="A28:D28"/>
    <mergeCell ref="G28:J28"/>
    <mergeCell ref="A29:D29"/>
    <mergeCell ref="G29:J29"/>
    <mergeCell ref="A31:D31"/>
    <mergeCell ref="A32:D32"/>
    <mergeCell ref="E22:J22"/>
    <mergeCell ref="E11:J11"/>
    <mergeCell ref="E12:J12"/>
    <mergeCell ref="E13:J13"/>
    <mergeCell ref="E14:J14"/>
    <mergeCell ref="E15:J15"/>
    <mergeCell ref="E16:J16"/>
    <mergeCell ref="E17:J17"/>
    <mergeCell ref="E18:J18"/>
    <mergeCell ref="E19:J19"/>
    <mergeCell ref="E20:J20"/>
    <mergeCell ref="E21:J21"/>
    <mergeCell ref="E10:J10"/>
    <mergeCell ref="E5:J5"/>
    <mergeCell ref="E6:J6"/>
    <mergeCell ref="E7:J7"/>
    <mergeCell ref="E8:J8"/>
    <mergeCell ref="E9:J9"/>
  </mergeCells>
  <pageMargins left="0.31496062992125984" right="0.31496062992125984" top="0.86614173228346458" bottom="0.55118110236220474" header="0.15748031496062992" footer="7.874015748031496E-2"/>
  <pageSetup paperSize="9" orientation="landscape" horizontalDpi="4294967292" verticalDpi="4294967292" r:id="rId1"/>
  <headerFooter>
    <oddHeader>&amp;R&amp;G</oddHeader>
    <oddFooter xml:space="preserve">&amp;L&amp;"Arial,Regular"&amp;8Cód. ref.: Lista de verificación SGC add-on Mód. Nurture; v12.0_Nov23; versión en español
&amp;A
Pág. &amp;P de &amp;N&amp;R&amp;"Arial,Regular"&amp;8© GLOBALG.A.P. c/o FoodPLUS GmbH
Spichernstr. 55, 50672 Colonia, Alemania 
&amp;K00A039www.globalgap.org </oddFooter>
  </headerFooter>
  <rowBreaks count="1" manualBreakCount="1">
    <brk id="2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C341"/>
  <sheetViews>
    <sheetView topLeftCell="Q1" workbookViewId="0">
      <selection activeCell="Y294" sqref="Y294"/>
    </sheetView>
  </sheetViews>
  <sheetFormatPr defaultColWidth="8.81640625" defaultRowHeight="14.5"/>
  <cols>
    <col min="6" max="6" width="12.81640625" customWidth="1"/>
    <col min="11" max="11" width="9" customWidth="1"/>
    <col min="16" max="16" width="13.1796875" customWidth="1"/>
    <col min="17" max="17" width="16.1796875" customWidth="1"/>
    <col min="29" max="29" width="28.1796875" bestFit="1" customWidth="1"/>
  </cols>
  <sheetData>
    <row r="1" spans="1:29" ht="15" customHeight="1">
      <c r="A1" s="194" t="s">
        <v>1689</v>
      </c>
      <c r="B1" s="194"/>
      <c r="C1" s="194"/>
      <c r="D1" s="194"/>
      <c r="F1" s="194" t="s">
        <v>1690</v>
      </c>
      <c r="G1" s="194"/>
      <c r="H1" s="194"/>
      <c r="I1" s="194"/>
      <c r="K1" s="194" t="s">
        <v>1691</v>
      </c>
      <c r="L1" s="194"/>
      <c r="M1" s="194"/>
      <c r="N1" s="194"/>
      <c r="P1" s="194" t="s">
        <v>1692</v>
      </c>
      <c r="Q1" s="194"/>
      <c r="R1" s="194"/>
      <c r="S1" s="194"/>
      <c r="T1" s="194"/>
      <c r="U1" s="194"/>
      <c r="V1" s="194"/>
    </row>
    <row r="2" spans="1:29">
      <c r="A2" t="s">
        <v>1030</v>
      </c>
      <c r="B2" t="s">
        <v>1031</v>
      </c>
      <c r="C2" t="s">
        <v>1032</v>
      </c>
      <c r="D2" t="s">
        <v>1033</v>
      </c>
      <c r="F2" t="s">
        <v>1030</v>
      </c>
      <c r="G2" t="s">
        <v>1031</v>
      </c>
      <c r="H2" t="s">
        <v>1032</v>
      </c>
      <c r="I2" t="s">
        <v>1033</v>
      </c>
      <c r="K2" t="s">
        <v>1034</v>
      </c>
      <c r="L2" t="s">
        <v>1035</v>
      </c>
      <c r="M2" t="s">
        <v>1036</v>
      </c>
      <c r="N2" t="s">
        <v>1033</v>
      </c>
      <c r="P2" t="s">
        <v>1693</v>
      </c>
      <c r="Q2" t="s">
        <v>1694</v>
      </c>
      <c r="R2" t="s">
        <v>1695</v>
      </c>
      <c r="S2" t="s">
        <v>1696</v>
      </c>
      <c r="T2" t="s">
        <v>1697</v>
      </c>
      <c r="U2" t="s">
        <v>1017</v>
      </c>
      <c r="V2" t="s">
        <v>1698</v>
      </c>
      <c r="X2" t="s">
        <v>1693</v>
      </c>
      <c r="Y2" t="s">
        <v>1694</v>
      </c>
      <c r="Z2" t="s">
        <v>1695</v>
      </c>
      <c r="AA2" t="s">
        <v>1696</v>
      </c>
      <c r="AB2" t="s">
        <v>1697</v>
      </c>
      <c r="AC2" t="s">
        <v>1017</v>
      </c>
    </row>
    <row r="3" spans="1:29">
      <c r="A3" t="s">
        <v>1699</v>
      </c>
      <c r="B3" t="s">
        <v>1700</v>
      </c>
      <c r="C3" t="s">
        <v>155</v>
      </c>
      <c r="D3">
        <v>4</v>
      </c>
      <c r="F3" t="s">
        <v>1422</v>
      </c>
      <c r="G3" t="str">
        <f>INDEX(allsections[[S]:[Order]],MATCH(unique_sections[[#This Row],[SGUID]],allsections[SGUID],0),1)</f>
        <v>QMS  01 Legality and administration</v>
      </c>
      <c r="H3" t="str">
        <f>INDEX(allsections[[S]:[Order]],MATCH(unique_sections[[#This Row],[SGUID]],allsections[SGUID],0),2)</f>
        <v>-</v>
      </c>
      <c r="I3">
        <f>INDEX(allsections[[S]:[Order]],MATCH(unique_sections[[#This Row],[SGUID]],allsections[SGUID],0),3)</f>
        <v>1</v>
      </c>
      <c r="K3" t="s">
        <v>1046</v>
      </c>
      <c r="L3" t="str">
        <f>INDEX(allsections[[S]:[Order]],MATCH(unique_sub[[#This Row],[SSGUID]],allsections[SGUID],0),1)</f>
        <v>-</v>
      </c>
      <c r="M3" t="str">
        <f>INDEX(allsections[[S]:[Order]],MATCH(unique_sub[[#This Row],[SSGUID]],allsections[SGUID],0),2)</f>
        <v>-</v>
      </c>
      <c r="N3">
        <f>INDEX(allsections[[S]:[Order]],MATCH(unique_sub[[#This Row],[SSGUID]],allsections[SGUID],0),3)</f>
        <v>0</v>
      </c>
      <c r="P3" t="s">
        <v>1045</v>
      </c>
      <c r="Q3" t="s">
        <v>1046</v>
      </c>
      <c r="R3" s="10" t="str">
        <f t="shared" ref="R3:R34" si="0">P3&amp;Q3</f>
        <v>5ZsnePvk5YgFXWZV6SeLdd5TvyR0UgB0EOmnMkFaZftX</v>
      </c>
      <c r="S3" s="10">
        <f>INDEX(allsections[[S]:[Order]],MATCH(P3,allsections[SGUID],0),3)</f>
        <v>6</v>
      </c>
      <c r="T3" s="10">
        <f>INDEX(allsections[[S]:[Order]],MATCH(Q3,allsections[SGUID],0),3)</f>
        <v>0</v>
      </c>
      <c r="U3" t="str">
        <f>INDEX(sectionsubsection_download[],MATCH(sectionsubsection[[#This Row],[Title]],sectionsubsection_download[Title],0),6)</f>
        <v>5Q3aemgYbztipmapDUzbAq</v>
      </c>
      <c r="V3">
        <f>COUNTIF(Z:Z,sectionsubsection[[#This Row],[Title]])</f>
        <v>1</v>
      </c>
      <c r="Z3" s="10" t="s">
        <v>1701</v>
      </c>
      <c r="AA3" s="10" t="e">
        <f>INDEX(allsections[[S]:[Order]],MATCH(X3,allsections[SGUID],0),3)</f>
        <v>#N/A</v>
      </c>
      <c r="AB3" s="10" t="e">
        <f>INDEX(allsections[[S]:[Order]],MATCH(Y3,allsections[SGUID],0),3)</f>
        <v>#N/A</v>
      </c>
      <c r="AC3" t="s">
        <v>1702</v>
      </c>
    </row>
    <row r="4" spans="1:29">
      <c r="A4" t="s">
        <v>1703</v>
      </c>
      <c r="B4" t="s">
        <v>1704</v>
      </c>
      <c r="D4">
        <v>2203</v>
      </c>
      <c r="F4" t="s">
        <v>1389</v>
      </c>
      <c r="G4" t="str">
        <f>INDEX(allsections[[S]:[Order]],MATCH(unique_sections[[#This Row],[SGUID]],allsections[SGUID],0),1)</f>
        <v>QMS 02 Management and organization</v>
      </c>
      <c r="H4" t="str">
        <f>INDEX(allsections[[S]:[Order]],MATCH(unique_sections[[#This Row],[SGUID]],allsections[SGUID],0),2)</f>
        <v>-</v>
      </c>
      <c r="I4">
        <f>INDEX(allsections[[S]:[Order]],MATCH(unique_sections[[#This Row],[SGUID]],allsections[SGUID],0),3)</f>
        <v>2</v>
      </c>
      <c r="K4" t="s">
        <v>1051</v>
      </c>
      <c r="L4" t="str">
        <f>INDEX(allsections[[S]:[Order]],MATCH(unique_sub[[#This Row],[SSGUID]],allsections[SGUID],0),1)</f>
        <v>QMS 12.3.4 Technical skills and qualifications - Training in food safety and good agricultural practices for internal QMS and farm auditors</v>
      </c>
      <c r="M4" t="str">
        <f>INDEX(allsections[[S]:[Order]],MATCH(unique_sub[[#This Row],[SSGUID]],allsections[SGUID],0),2)</f>
        <v>-</v>
      </c>
      <c r="N4">
        <f>INDEX(allsections[[S]:[Order]],MATCH(unique_sub[[#This Row],[SSGUID]],allsections[SGUID],0),3)</f>
        <v>120304</v>
      </c>
      <c r="P4" t="s">
        <v>1050</v>
      </c>
      <c r="Q4" t="s">
        <v>1051</v>
      </c>
      <c r="R4" s="10" t="str">
        <f t="shared" si="0"/>
        <v>4C2gsJHZv4iinAHFdFqzqK1wFLkLpapYX6o9clnCsMpf</v>
      </c>
      <c r="S4" s="10">
        <f>INDEX(allsections[[S]:[Order]],MATCH(P4,allsections[SGUID],0),3)</f>
        <v>12</v>
      </c>
      <c r="T4" s="10">
        <f>INDEX(allsections[[S]:[Order]],MATCH(Q4,allsections[SGUID],0),3)</f>
        <v>120304</v>
      </c>
      <c r="U4" t="str">
        <f>INDEX(sectionsubsection_download[],MATCH(sectionsubsection[[#This Row],[Title]],sectionsubsection_download[Title],0),6)</f>
        <v>79dQtq6ga2pL5svjyI9vwJ</v>
      </c>
      <c r="V4">
        <f>COUNTIF(Z:Z,sectionsubsection[[#This Row],[Title]])</f>
        <v>1</v>
      </c>
      <c r="Z4" s="18" t="s">
        <v>1705</v>
      </c>
      <c r="AA4" s="18" t="e">
        <f>INDEX(allsections[[S]:[Order]],MATCH(X4,allsections[SGUID],0),3)</f>
        <v>#N/A</v>
      </c>
      <c r="AB4" s="18" t="e">
        <f>INDEX(allsections[[S]:[Order]],MATCH(Y4,allsections[SGUID],0),3)</f>
        <v>#N/A</v>
      </c>
      <c r="AC4" t="s">
        <v>1706</v>
      </c>
    </row>
    <row r="5" spans="1:29">
      <c r="A5" t="s">
        <v>1707</v>
      </c>
      <c r="B5" t="s">
        <v>1708</v>
      </c>
      <c r="C5" t="s">
        <v>155</v>
      </c>
      <c r="D5">
        <v>2203</v>
      </c>
      <c r="F5" t="s">
        <v>1344</v>
      </c>
      <c r="G5" t="str">
        <f>INDEX(allsections[[S]:[Order]],MATCH(unique_sections[[#This Row],[SGUID]],allsections[SGUID],0),1)</f>
        <v>QMS 03 Document Control</v>
      </c>
      <c r="H5" t="str">
        <f>INDEX(allsections[[S]:[Order]],MATCH(unique_sections[[#This Row],[SGUID]],allsections[SGUID],0),2)</f>
        <v>-</v>
      </c>
      <c r="I5">
        <f>INDEX(allsections[[S]:[Order]],MATCH(unique_sections[[#This Row],[SGUID]],allsections[SGUID],0),3)</f>
        <v>3</v>
      </c>
      <c r="K5" t="s">
        <v>1058</v>
      </c>
      <c r="L5" t="str">
        <f>INDEX(allsections[[S]:[Order]],MATCH(unique_sub[[#This Row],[SSGUID]],allsections[SGUID],0),1)</f>
        <v>QMS 12.5  Independence and confidentiality</v>
      </c>
      <c r="M5" t="str">
        <f>INDEX(allsections[[S]:[Order]],MATCH(unique_sub[[#This Row],[SSGUID]],allsections[SGUID],0),2)</f>
        <v>NOTE: The qualification of internal auditors shall be evaluated annually by the CBs.</v>
      </c>
      <c r="N5">
        <f>INDEX(allsections[[S]:[Order]],MATCH(unique_sub[[#This Row],[SSGUID]],allsections[SGUID],0),3)</f>
        <v>120500</v>
      </c>
      <c r="P5" t="s">
        <v>1050</v>
      </c>
      <c r="Q5" t="s">
        <v>1058</v>
      </c>
      <c r="R5" s="10" t="str">
        <f t="shared" si="0"/>
        <v>4C2gsJHZv4iinAHFdFqzqK2Uopg36JNeaciZYcYszEzl</v>
      </c>
      <c r="S5" s="10">
        <f>INDEX(allsections[[S]:[Order]],MATCH(P5,allsections[SGUID],0),3)</f>
        <v>12</v>
      </c>
      <c r="T5" s="10">
        <f>INDEX(allsections[[S]:[Order]],MATCH(Q5,allsections[SGUID],0),3)</f>
        <v>120500</v>
      </c>
      <c r="U5" t="str">
        <f>INDEX(sectionsubsection_download[],MATCH(sectionsubsection[[#This Row],[Title]],sectionsubsection_download[Title],0),6)</f>
        <v>01tN17HCTCOfRqB0HpKw6Y</v>
      </c>
      <c r="V5">
        <f>COUNTIF(Z:Z,sectionsubsection[[#This Row],[Title]])</f>
        <v>1</v>
      </c>
      <c r="Z5" s="18" t="s">
        <v>1709</v>
      </c>
      <c r="AA5" s="18" t="e">
        <f>INDEX(allsections[[S]:[Order]],MATCH(X5,allsections[SGUID],0),3)</f>
        <v>#N/A</v>
      </c>
      <c r="AB5" s="18" t="e">
        <f>INDEX(allsections[[S]:[Order]],MATCH(Y5,allsections[SGUID],0),3)</f>
        <v>#N/A</v>
      </c>
      <c r="AC5" t="s">
        <v>1710</v>
      </c>
    </row>
    <row r="6" spans="1:29" ht="72.5">
      <c r="A6" t="s">
        <v>1711</v>
      </c>
      <c r="B6" s="17" t="s">
        <v>1712</v>
      </c>
      <c r="C6" t="s">
        <v>1713</v>
      </c>
      <c r="D6">
        <v>401</v>
      </c>
      <c r="F6" t="s">
        <v>1328</v>
      </c>
      <c r="G6" t="str">
        <f>INDEX(allsections[[S]:[Order]],MATCH(unique_sections[[#This Row],[SGUID]],allsections[SGUID],0),1)</f>
        <v>QMS 04 Complaint handling</v>
      </c>
      <c r="H6" t="str">
        <f>INDEX(allsections[[S]:[Order]],MATCH(unique_sections[[#This Row],[SGUID]],allsections[SGUID],0),2)</f>
        <v>-</v>
      </c>
      <c r="I6">
        <f>INDEX(allsections[[S]:[Order]],MATCH(unique_sections[[#This Row],[SGUID]],allsections[SGUID],0),3)</f>
        <v>4</v>
      </c>
      <c r="K6" t="s">
        <v>1065</v>
      </c>
      <c r="L6" t="str">
        <f>INDEX(allsections[[S]:[Order]],MATCH(unique_sub[[#This Row],[SSGUID]],allsections[SGUID],0),1)</f>
        <v>QMS 12.4  Communication skills</v>
      </c>
      <c r="M6" t="str">
        <f>INDEX(allsections[[S]:[Order]],MATCH(unique_sub[[#This Row],[SSGUID]],allsections[SGUID],0),2)</f>
        <v>-</v>
      </c>
      <c r="N6">
        <f>INDEX(allsections[[S]:[Order]],MATCH(unique_sub[[#This Row],[SSGUID]],allsections[SGUID],0),3)</f>
        <v>120400</v>
      </c>
      <c r="P6" t="s">
        <v>1050</v>
      </c>
      <c r="Q6" t="s">
        <v>1065</v>
      </c>
      <c r="R6" s="10" t="str">
        <f t="shared" si="0"/>
        <v>4C2gsJHZv4iinAHFdFqzqK5aNPbKKRWAA60MBjo0xV4c</v>
      </c>
      <c r="S6" s="10">
        <f>INDEX(allsections[[S]:[Order]],MATCH(P6,allsections[SGUID],0),3)</f>
        <v>12</v>
      </c>
      <c r="T6" s="10">
        <f>INDEX(allsections[[S]:[Order]],MATCH(Q6,allsections[SGUID],0),3)</f>
        <v>120400</v>
      </c>
      <c r="U6" t="str">
        <f>INDEX(sectionsubsection_download[],MATCH(sectionsubsection[[#This Row],[Title]],sectionsubsection_download[Title],0),6)</f>
        <v>sRjWGUiOhcqw76XsR8gAI</v>
      </c>
      <c r="V6">
        <f>COUNTIF(Z:Z,sectionsubsection[[#This Row],[Title]])</f>
        <v>1</v>
      </c>
      <c r="Z6" s="18" t="s">
        <v>1714</v>
      </c>
      <c r="AA6" s="18" t="e">
        <f>INDEX(allsections[[S]:[Order]],MATCH(X6,allsections[SGUID],0),3)</f>
        <v>#N/A</v>
      </c>
      <c r="AB6" s="18" t="e">
        <f>INDEX(allsections[[S]:[Order]],MATCH(Y6,allsections[SGUID],0),3)</f>
        <v>#N/A</v>
      </c>
      <c r="AC6" t="s">
        <v>1715</v>
      </c>
    </row>
    <row r="7" spans="1:29" ht="58">
      <c r="A7" t="s">
        <v>1716</v>
      </c>
      <c r="B7" s="17" t="s">
        <v>1717</v>
      </c>
      <c r="C7" t="s">
        <v>1718</v>
      </c>
      <c r="D7">
        <v>10</v>
      </c>
      <c r="F7" t="s">
        <v>1231</v>
      </c>
      <c r="G7" t="str">
        <f>INDEX(allsections[[S]:[Order]],MATCH(unique_sections[[#This Row],[SGUID]],allsections[SGUID],0),1)</f>
        <v>QMS 05 Internal Audits</v>
      </c>
      <c r="H7" t="str">
        <f>INDEX(allsections[[S]:[Order]],MATCH(unique_sections[[#This Row],[SGUID]],allsections[SGUID],0),2)</f>
        <v>-</v>
      </c>
      <c r="I7">
        <f>INDEX(allsections[[S]:[Order]],MATCH(unique_sections[[#This Row],[SGUID]],allsections[SGUID],0),3)</f>
        <v>5</v>
      </c>
      <c r="K7" t="s">
        <v>1078</v>
      </c>
      <c r="L7" t="str">
        <f>INDEX(allsections[[S]:[Order]],MATCH(unique_sub[[#This Row],[SSGUID]],allsections[SGUID],0),1)</f>
        <v>QMS 12.3.3  Technical skills and qualifications - Internal farm auditor</v>
      </c>
      <c r="M7" t="str">
        <f>INDEX(allsections[[S]:[Order]],MATCH(unique_sub[[#This Row],[SSGUID]],allsections[SGUID],0),2)</f>
        <v>Sign-off of internal farm auditors shall only occur as a result of:</v>
      </c>
      <c r="N7">
        <f>INDEX(allsections[[S]:[Order]],MATCH(unique_sub[[#This Row],[SSGUID]],allsections[SGUID],0),3)</f>
        <v>120303</v>
      </c>
      <c r="P7" t="s">
        <v>1050</v>
      </c>
      <c r="Q7" t="s">
        <v>1078</v>
      </c>
      <c r="R7" s="10" t="str">
        <f t="shared" si="0"/>
        <v>4C2gsJHZv4iinAHFdFqzqK3wx6HUisx5HDpRwFvCTwWN</v>
      </c>
      <c r="S7" s="10">
        <f>INDEX(allsections[[S]:[Order]],MATCH(P7,allsections[SGUID],0),3)</f>
        <v>12</v>
      </c>
      <c r="T7" s="10">
        <f>INDEX(allsections[[S]:[Order]],MATCH(Q7,allsections[SGUID],0),3)</f>
        <v>120303</v>
      </c>
      <c r="U7" t="str">
        <f>INDEX(sectionsubsection_download[],MATCH(sectionsubsection[[#This Row],[Title]],sectionsubsection_download[Title],0),6)</f>
        <v>3T9Lafr1Dn5eaj06Z1a1Bn</v>
      </c>
      <c r="V7">
        <f>COUNTIF(Z:Z,sectionsubsection[[#This Row],[Title]])</f>
        <v>1</v>
      </c>
      <c r="Z7" s="18" t="s">
        <v>1719</v>
      </c>
      <c r="AA7" s="18" t="e">
        <f>INDEX(allsections[[S]:[Order]],MATCH(X7,allsections[SGUID],0),3)</f>
        <v>#N/A</v>
      </c>
      <c r="AB7" s="18" t="e">
        <f>INDEX(allsections[[S]:[Order]],MATCH(Y7,allsections[SGUID],0),3)</f>
        <v>#N/A</v>
      </c>
      <c r="AC7" t="s">
        <v>1720</v>
      </c>
    </row>
    <row r="8" spans="1:29" ht="58">
      <c r="A8" t="s">
        <v>1721</v>
      </c>
      <c r="B8" s="17" t="s">
        <v>1722</v>
      </c>
      <c r="C8" t="s">
        <v>155</v>
      </c>
      <c r="D8">
        <v>3307</v>
      </c>
      <c r="F8" t="s">
        <v>1045</v>
      </c>
      <c r="G8" t="str">
        <f>INDEX(allsections[[S]:[Order]],MATCH(unique_sections[[#This Row],[SGUID]],allsections[SGUID],0),1)</f>
        <v>QMS 06 Product traceability and segregation</v>
      </c>
      <c r="H8" t="str">
        <f>INDEX(allsections[[S]:[Order]],MATCH(unique_sections[[#This Row],[SGUID]],allsections[SGUID],0),2)</f>
        <v>-</v>
      </c>
      <c r="I8">
        <f>INDEX(allsections[[S]:[Order]],MATCH(unique_sections[[#This Row],[SGUID]],allsections[SGUID],0),3)</f>
        <v>6</v>
      </c>
      <c r="K8" t="s">
        <v>1085</v>
      </c>
      <c r="L8" t="str">
        <f>INDEX(allsections[[S]:[Order]],MATCH(unique_sub[[#This Row],[SSGUID]],allsections[SGUID],0),1)</f>
        <v>QMS 12.3.2 Technical skills and qualifications - Internal QMS auditor</v>
      </c>
      <c r="M8" t="str">
        <f>INDEX(allsections[[S]:[Order]],MATCH(unique_sub[[#This Row],[SSGUID]],allsections[SGUID],0),2)</f>
        <v>-</v>
      </c>
      <c r="N8">
        <f>INDEX(allsections[[S]:[Order]],MATCH(unique_sub[[#This Row],[SSGUID]],allsections[SGUID],0),3)</f>
        <v>120302</v>
      </c>
      <c r="P8" t="s">
        <v>1050</v>
      </c>
      <c r="Q8" t="s">
        <v>1085</v>
      </c>
      <c r="R8" s="10" t="str">
        <f t="shared" si="0"/>
        <v>4C2gsJHZv4iinAHFdFqzqK4hGEPqL5l7s3DOLYKtvmbC</v>
      </c>
      <c r="S8" s="10">
        <f>INDEX(allsections[[S]:[Order]],MATCH(P8,allsections[SGUID],0),3)</f>
        <v>12</v>
      </c>
      <c r="T8" s="10">
        <f>INDEX(allsections[[S]:[Order]],MATCH(Q8,allsections[SGUID],0),3)</f>
        <v>120302</v>
      </c>
      <c r="U8" t="str">
        <f>INDEX(sectionsubsection_download[],MATCH(sectionsubsection[[#This Row],[Title]],sectionsubsection_download[Title],0),6)</f>
        <v>1q2hGGDrL7xPbQ1LvXpV26</v>
      </c>
      <c r="V8">
        <f>COUNTIF(Z:Z,sectionsubsection[[#This Row],[Title]])</f>
        <v>1</v>
      </c>
      <c r="Z8" s="18" t="s">
        <v>1723</v>
      </c>
      <c r="AA8" s="18" t="e">
        <f>INDEX(allsections[[S]:[Order]],MATCH(X8,allsections[SGUID],0),3)</f>
        <v>#N/A</v>
      </c>
      <c r="AB8" s="18" t="e">
        <f>INDEX(allsections[[S]:[Order]],MATCH(Y8,allsections[SGUID],0),3)</f>
        <v>#N/A</v>
      </c>
      <c r="AC8" t="s">
        <v>1724</v>
      </c>
    </row>
    <row r="9" spans="1:29" ht="87">
      <c r="A9" t="s">
        <v>1627</v>
      </c>
      <c r="B9" s="17" t="s">
        <v>1725</v>
      </c>
      <c r="C9" t="s">
        <v>155</v>
      </c>
      <c r="D9">
        <v>3306</v>
      </c>
      <c r="F9" t="s">
        <v>1178</v>
      </c>
      <c r="G9" t="str">
        <f>INDEX(allsections[[S]:[Order]],MATCH(unique_sections[[#This Row],[SGUID]],allsections[SGUID],0),1)</f>
        <v>QMS 07 Product withdrawal</v>
      </c>
      <c r="H9" t="str">
        <f>INDEX(allsections[[S]:[Order]],MATCH(unique_sections[[#This Row],[SGUID]],allsections[SGUID],0),2)</f>
        <v>-</v>
      </c>
      <c r="I9">
        <f>INDEX(allsections[[S]:[Order]],MATCH(unique_sections[[#This Row],[SGUID]],allsections[SGUID],0),3)</f>
        <v>7</v>
      </c>
      <c r="K9" t="s">
        <v>1092</v>
      </c>
      <c r="L9" t="str">
        <f>INDEX(allsections[[S]:[Order]],MATCH(unique_sub[[#This Row],[SSGUID]],allsections[SGUID],0),1)</f>
        <v>QMS 12.3.1 Technical skills and qualifications - QMS manager</v>
      </c>
      <c r="M9" t="str">
        <f>INDEX(allsections[[S]:[Order]],MATCH(unique_sub[[#This Row],[SSGUID]],allsections[SGUID],0),2)</f>
        <v>-</v>
      </c>
      <c r="N9">
        <f>INDEX(allsections[[S]:[Order]],MATCH(unique_sub[[#This Row],[SSGUID]],allsections[SGUID],0),3)</f>
        <v>120301</v>
      </c>
      <c r="P9" t="s">
        <v>1050</v>
      </c>
      <c r="Q9" t="s">
        <v>1092</v>
      </c>
      <c r="R9" s="10" t="str">
        <f t="shared" si="0"/>
        <v>4C2gsJHZv4iinAHFdFqzqK6tORAFbgXTHTA03U5KBq2e</v>
      </c>
      <c r="S9" s="10">
        <f>INDEX(allsections[[S]:[Order]],MATCH(P9,allsections[SGUID],0),3)</f>
        <v>12</v>
      </c>
      <c r="T9" s="10">
        <f>INDEX(allsections[[S]:[Order]],MATCH(Q9,allsections[SGUID],0),3)</f>
        <v>120301</v>
      </c>
      <c r="U9" t="str">
        <f>INDEX(sectionsubsection_download[],MATCH(sectionsubsection[[#This Row],[Title]],sectionsubsection_download[Title],0),6)</f>
        <v>794ci54zUVeeTyCkKxaIDB</v>
      </c>
      <c r="V9">
        <f>COUNTIF(Z:Z,sectionsubsection[[#This Row],[Title]])</f>
        <v>1</v>
      </c>
      <c r="Z9" s="18" t="s">
        <v>1726</v>
      </c>
      <c r="AA9" s="18" t="e">
        <f>INDEX(allsections[[S]:[Order]],MATCH(X9,allsections[SGUID],0),3)</f>
        <v>#N/A</v>
      </c>
      <c r="AB9" s="18" t="e">
        <f>INDEX(allsections[[S]:[Order]],MATCH(Y9,allsections[SGUID],0),3)</f>
        <v>#N/A</v>
      </c>
      <c r="AC9" t="s">
        <v>1727</v>
      </c>
    </row>
    <row r="10" spans="1:29" ht="130.5">
      <c r="A10" t="s">
        <v>1447</v>
      </c>
      <c r="B10" s="17" t="s">
        <v>1728</v>
      </c>
      <c r="C10" t="s">
        <v>155</v>
      </c>
      <c r="D10">
        <v>10102</v>
      </c>
      <c r="F10" t="s">
        <v>1165</v>
      </c>
      <c r="G10" t="str">
        <f>INDEX(allsections[[S]:[Order]],MATCH(unique_sections[[#This Row],[SGUID]],allsections[SGUID],0),1)</f>
        <v>QMS 08 Outsourced activities</v>
      </c>
      <c r="H10" t="str">
        <f>INDEX(allsections[[S]:[Order]],MATCH(unique_sections[[#This Row],[SGUID]],allsections[SGUID],0),2)</f>
        <v>-</v>
      </c>
      <c r="I10">
        <f>INDEX(allsections[[S]:[Order]],MATCH(unique_sections[[#This Row],[SGUID]],allsections[SGUID],0),3)</f>
        <v>8</v>
      </c>
      <c r="K10" t="s">
        <v>1096</v>
      </c>
      <c r="L10" t="str">
        <f>INDEX(allsections[[S]:[Order]],MATCH(unique_sub[[#This Row],[SSGUID]],allsections[SGUID],0),1)</f>
        <v xml:space="preserve">QMS 12.2 Formal qualifications for internal  farm auditors </v>
      </c>
      <c r="M10" t="str">
        <f>INDEX(allsections[[S]:[Order]],MATCH(unique_sub[[#This Row],[SSGUID]],allsections[SGUID],0),2)</f>
        <v>-</v>
      </c>
      <c r="N10">
        <f>INDEX(allsections[[S]:[Order]],MATCH(unique_sub[[#This Row],[SSGUID]],allsections[SGUID],0),3)</f>
        <v>120200</v>
      </c>
      <c r="P10" t="s">
        <v>1050</v>
      </c>
      <c r="Q10" t="s">
        <v>1096</v>
      </c>
      <c r="R10" s="10" t="str">
        <f t="shared" si="0"/>
        <v>4C2gsJHZv4iinAHFdFqzqK5YUhVcJlBJEi7I8LspLadi</v>
      </c>
      <c r="S10" s="10">
        <f>INDEX(allsections[[S]:[Order]],MATCH(P10,allsections[SGUID],0),3)</f>
        <v>12</v>
      </c>
      <c r="T10" s="10">
        <f>INDEX(allsections[[S]:[Order]],MATCH(Q10,allsections[SGUID],0),3)</f>
        <v>120200</v>
      </c>
      <c r="U10" t="str">
        <f>INDEX(sectionsubsection_download[],MATCH(sectionsubsection[[#This Row],[Title]],sectionsubsection_download[Title],0),6)</f>
        <v>5EvAdfrPlA0NW2KYET1Ogy</v>
      </c>
      <c r="V10">
        <f>COUNTIF(Z:Z,sectionsubsection[[#This Row],[Title]])</f>
        <v>1</v>
      </c>
      <c r="Z10" s="18" t="s">
        <v>1729</v>
      </c>
      <c r="AA10" s="18" t="e">
        <f>INDEX(allsections[[S]:[Order]],MATCH(X10,allsections[SGUID],0),3)</f>
        <v>#N/A</v>
      </c>
      <c r="AB10" s="18" t="e">
        <f>INDEX(allsections[[S]:[Order]],MATCH(Y10,allsections[SGUID],0),3)</f>
        <v>#N/A</v>
      </c>
      <c r="AC10" t="s">
        <v>1730</v>
      </c>
    </row>
    <row r="11" spans="1:29" ht="58">
      <c r="A11" t="s">
        <v>1440</v>
      </c>
      <c r="B11" s="17" t="s">
        <v>1731</v>
      </c>
      <c r="C11" t="s">
        <v>155</v>
      </c>
      <c r="D11">
        <v>10200</v>
      </c>
      <c r="F11" t="s">
        <v>1146</v>
      </c>
      <c r="G11" t="str">
        <f>INDEX(allsections[[S]:[Order]],MATCH(unique_sections[[#This Row],[SGUID]],allsections[SGUID],0),1)</f>
        <v>QMS 09 Registration of additional members/sites to the certificate</v>
      </c>
      <c r="H11" t="str">
        <f>INDEX(allsections[[S]:[Order]],MATCH(unique_sections[[#This Row],[SGUID]],allsections[SGUID],0),2)</f>
        <v>-</v>
      </c>
      <c r="I11">
        <f>INDEX(allsections[[S]:[Order]],MATCH(unique_sections[[#This Row],[SGUID]],allsections[SGUID],0),3)</f>
        <v>9</v>
      </c>
      <c r="K11" t="s">
        <v>1100</v>
      </c>
      <c r="L11" t="str">
        <f>INDEX(allsections[[S]:[Order]],MATCH(unique_sub[[#This Row],[SSGUID]],allsections[SGUID],0),1)</f>
        <v>QMS 12.1 Formal qualifications for internal QMS auditors</v>
      </c>
      <c r="M11" t="str">
        <f>INDEX(allsections[[S]:[Order]],MATCH(unique_sub[[#This Row],[SSGUID]],allsections[SGUID],0),2)</f>
        <v>-</v>
      </c>
      <c r="N11">
        <f>INDEX(allsections[[S]:[Order]],MATCH(unique_sub[[#This Row],[SSGUID]],allsections[SGUID],0),3)</f>
        <v>120100</v>
      </c>
      <c r="P11" t="s">
        <v>1050</v>
      </c>
      <c r="Q11" t="s">
        <v>1100</v>
      </c>
      <c r="R11" s="10" t="str">
        <f t="shared" si="0"/>
        <v>4C2gsJHZv4iinAHFdFqzqK1VqzFhqArY3cojASXB90xU</v>
      </c>
      <c r="S11" s="10">
        <f>INDEX(allsections[[S]:[Order]],MATCH(P11,allsections[SGUID],0),3)</f>
        <v>12</v>
      </c>
      <c r="T11" s="10">
        <f>INDEX(allsections[[S]:[Order]],MATCH(Q11,allsections[SGUID],0),3)</f>
        <v>120100</v>
      </c>
      <c r="U11" t="str">
        <f>INDEX(sectionsubsection_download[],MATCH(sectionsubsection[[#This Row],[Title]],sectionsubsection_download[Title],0),6)</f>
        <v>3AUALHBmd06oM88tMS9jZe</v>
      </c>
      <c r="V11">
        <f>COUNTIF(Z:Z,sectionsubsection[[#This Row],[Title]])</f>
        <v>1</v>
      </c>
      <c r="Z11" s="18" t="s">
        <v>1732</v>
      </c>
      <c r="AA11" s="18" t="e">
        <f>INDEX(allsections[[S]:[Order]],MATCH(X11,allsections[SGUID],0),3)</f>
        <v>#N/A</v>
      </c>
      <c r="AB11" s="18" t="e">
        <f>INDEX(allsections[[S]:[Order]],MATCH(Y11,allsections[SGUID],0),3)</f>
        <v>#N/A</v>
      </c>
      <c r="AC11" t="s">
        <v>1733</v>
      </c>
    </row>
    <row r="12" spans="1:29" ht="116">
      <c r="A12" t="s">
        <v>1433</v>
      </c>
      <c r="B12" s="17" t="s">
        <v>1734</v>
      </c>
      <c r="C12" t="s">
        <v>155</v>
      </c>
      <c r="D12">
        <v>10201</v>
      </c>
      <c r="F12" t="s">
        <v>1142</v>
      </c>
      <c r="G12" t="str">
        <f>INDEX(allsections[[S]:[Order]],MATCH(unique_sections[[#This Row],[SGUID]],allsections[SGUID],0),1)</f>
        <v>QMS 10 Logo Use</v>
      </c>
      <c r="H12" t="str">
        <f>INDEX(allsections[[S]:[Order]],MATCH(unique_sections[[#This Row],[SGUID]],allsections[SGUID],0),2)</f>
        <v>-</v>
      </c>
      <c r="I12">
        <f>INDEX(allsections[[S]:[Order]],MATCH(unique_sections[[#This Row],[SGUID]],allsections[SGUID],0),3)</f>
        <v>10</v>
      </c>
      <c r="K12" t="s">
        <v>1105</v>
      </c>
      <c r="L12" t="str">
        <f>INDEX(allsections[[S]:[Order]],MATCH(unique_sub[[#This Row],[SSGUID]],allsections[SGUID],0),1)</f>
        <v>QMS 11.3 Key Tasks -Internal farm auditors</v>
      </c>
      <c r="M12" t="str">
        <f>INDEX(allsections[[S]:[Order]],MATCH(unique_sub[[#This Row],[SSGUID]],allsections[SGUID],0),2)</f>
        <v>-</v>
      </c>
      <c r="N12">
        <f>INDEX(allsections[[S]:[Order]],MATCH(unique_sub[[#This Row],[SSGUID]],allsections[SGUID],0),3)</f>
        <v>110300</v>
      </c>
      <c r="P12" t="s">
        <v>1104</v>
      </c>
      <c r="Q12" t="s">
        <v>1105</v>
      </c>
      <c r="R12" s="10" t="str">
        <f t="shared" si="0"/>
        <v>6r5HimlyZ0M2nrD6K2tkEv68QqPVS7uQ4h17EehtW3dB</v>
      </c>
      <c r="S12" s="10">
        <f>INDEX(allsections[[S]:[Order]],MATCH(P12,allsections[SGUID],0),3)</f>
        <v>11</v>
      </c>
      <c r="T12" s="10">
        <f>INDEX(allsections[[S]:[Order]],MATCH(Q12,allsections[SGUID],0),3)</f>
        <v>110300</v>
      </c>
      <c r="U12" t="str">
        <f>INDEX(sectionsubsection_download[],MATCH(sectionsubsection[[#This Row],[Title]],sectionsubsection_download[Title],0),6)</f>
        <v>D1P1Goj92jYoNU4WguRQW</v>
      </c>
      <c r="V12">
        <f>COUNTIF(Z:Z,sectionsubsection[[#This Row],[Title]])</f>
        <v>1</v>
      </c>
      <c r="Z12" s="18" t="s">
        <v>1735</v>
      </c>
      <c r="AA12" s="18" t="e">
        <f>INDEX(allsections[[S]:[Order]],MATCH(X12,allsections[SGUID],0),3)</f>
        <v>#N/A</v>
      </c>
      <c r="AB12" s="18" t="e">
        <f>INDEX(allsections[[S]:[Order]],MATCH(Y12,allsections[SGUID],0),3)</f>
        <v>#N/A</v>
      </c>
      <c r="AC12" t="s">
        <v>1736</v>
      </c>
    </row>
    <row r="13" spans="1:29" ht="87">
      <c r="A13" t="s">
        <v>1423</v>
      </c>
      <c r="B13" s="17" t="s">
        <v>1737</v>
      </c>
      <c r="C13" t="s">
        <v>155</v>
      </c>
      <c r="D13">
        <v>10202</v>
      </c>
      <c r="F13" t="s">
        <v>1104</v>
      </c>
      <c r="G13" t="str">
        <f>INDEX(allsections[[S]:[Order]],MATCH(unique_sections[[#This Row],[SGUID]],allsections[SGUID],0),1)</f>
        <v>QMS 11 Minimum Qualification requirements for key staff</v>
      </c>
      <c r="H13" t="str">
        <f>INDEX(allsections[[S]:[Order]],MATCH(unique_sections[[#This Row],[SGUID]],allsections[SGUID],0),2)</f>
        <v>-</v>
      </c>
      <c r="I13">
        <f>INDEX(allsections[[S]:[Order]],MATCH(unique_sections[[#This Row],[SGUID]],allsections[SGUID],0),3)</f>
        <v>11</v>
      </c>
      <c r="K13" t="s">
        <v>1115</v>
      </c>
      <c r="L13" t="str">
        <f>INDEX(allsections[[S]:[Order]],MATCH(unique_sub[[#This Row],[SSGUID]],allsections[SGUID],0),1)</f>
        <v>QMS 11.2 Key Tasks - Internal QMS auditors</v>
      </c>
      <c r="M13" t="str">
        <f>INDEX(allsections[[S]:[Order]],MATCH(unique_sub[[#This Row],[SSGUID]],allsections[SGUID],0),2)</f>
        <v>-</v>
      </c>
      <c r="N13">
        <f>INDEX(allsections[[S]:[Order]],MATCH(unique_sub[[#This Row],[SSGUID]],allsections[SGUID],0),3)</f>
        <v>110200</v>
      </c>
      <c r="P13" t="s">
        <v>1104</v>
      </c>
      <c r="Q13" t="s">
        <v>1115</v>
      </c>
      <c r="R13" s="10" t="str">
        <f t="shared" si="0"/>
        <v>6r5HimlyZ0M2nrD6K2tkEv4LkoX8uL7IKysZNtMA9ACA</v>
      </c>
      <c r="S13" s="10">
        <f>INDEX(allsections[[S]:[Order]],MATCH(P13,allsections[SGUID],0),3)</f>
        <v>11</v>
      </c>
      <c r="T13" s="10">
        <f>INDEX(allsections[[S]:[Order]],MATCH(Q13,allsections[SGUID],0),3)</f>
        <v>110200</v>
      </c>
      <c r="U13" t="str">
        <f>INDEX(sectionsubsection_download[],MATCH(sectionsubsection[[#This Row],[Title]],sectionsubsection_download[Title],0),6)</f>
        <v>6l8T1OwYI1xOmNZdJ6Oe4e</v>
      </c>
      <c r="V13">
        <f>COUNTIF(Z:Z,sectionsubsection[[#This Row],[Title]])</f>
        <v>1</v>
      </c>
      <c r="Z13" s="18" t="s">
        <v>1738</v>
      </c>
      <c r="AA13" s="18" t="e">
        <f>INDEX(allsections[[S]:[Order]],MATCH(X13,allsections[SGUID],0),3)</f>
        <v>#N/A</v>
      </c>
      <c r="AB13" s="18" t="e">
        <f>INDEX(allsections[[S]:[Order]],MATCH(Y13,allsections[SGUID],0),3)</f>
        <v>#N/A</v>
      </c>
      <c r="AC13" t="s">
        <v>1739</v>
      </c>
    </row>
    <row r="14" spans="1:29" ht="43.5">
      <c r="A14" t="s">
        <v>1406</v>
      </c>
      <c r="B14" s="17" t="s">
        <v>1740</v>
      </c>
      <c r="C14" t="s">
        <v>155</v>
      </c>
      <c r="D14">
        <v>20100</v>
      </c>
      <c r="F14" t="s">
        <v>1050</v>
      </c>
      <c r="G14" t="str">
        <f>INDEX(allsections[[S]:[Order]],MATCH(unique_sections[[#This Row],[SGUID]],allsections[SGUID],0),1)</f>
        <v>QMS 12 Qualification Requirements</v>
      </c>
      <c r="H14" t="str">
        <f>INDEX(allsections[[S]:[Order]],MATCH(unique_sections[[#This Row],[SGUID]],allsections[SGUID],0),2)</f>
        <v>-</v>
      </c>
      <c r="I14">
        <f>INDEX(allsections[[S]:[Order]],MATCH(unique_sections[[#This Row],[SGUID]],allsections[SGUID],0),3)</f>
        <v>12</v>
      </c>
      <c r="K14" t="s">
        <v>1126</v>
      </c>
      <c r="L14" t="str">
        <f>INDEX(allsections[[S]:[Order]],MATCH(unique_sub[[#This Row],[SSGUID]],allsections[SGUID],0),1)</f>
        <v>QMS 11.1 Key Tasks - QMS manager</v>
      </c>
      <c r="M14" t="str">
        <f>INDEX(allsections[[S]:[Order]],MATCH(unique_sub[[#This Row],[SSGUID]],allsections[SGUID],0),2)</f>
        <v>-</v>
      </c>
      <c r="N14">
        <f>INDEX(allsections[[S]:[Order]],MATCH(unique_sub[[#This Row],[SSGUID]],allsections[SGUID],0),3)</f>
        <v>110100</v>
      </c>
      <c r="P14" t="s">
        <v>1104</v>
      </c>
      <c r="Q14" t="s">
        <v>1126</v>
      </c>
      <c r="R14" s="10" t="str">
        <f t="shared" si="0"/>
        <v>6r5HimlyZ0M2nrD6K2tkEv2rWrYhbbVlHZkKXd3fJaOG</v>
      </c>
      <c r="S14" s="10">
        <f>INDEX(allsections[[S]:[Order]],MATCH(P14,allsections[SGUID],0),3)</f>
        <v>11</v>
      </c>
      <c r="T14" s="10">
        <f>INDEX(allsections[[S]:[Order]],MATCH(Q14,allsections[SGUID],0),3)</f>
        <v>110100</v>
      </c>
      <c r="U14" t="str">
        <f>INDEX(sectionsubsection_download[],MATCH(sectionsubsection[[#This Row],[Title]],sectionsubsection_download[Title],0),6)</f>
        <v>Oe1ablyCFkYTPh0hD5hws</v>
      </c>
      <c r="V14">
        <f>COUNTIF(Z:Z,sectionsubsection[[#This Row],[Title]])</f>
        <v>1</v>
      </c>
      <c r="Z14" s="18" t="s">
        <v>1741</v>
      </c>
      <c r="AA14" s="18" t="e">
        <f>INDEX(allsections[[S]:[Order]],MATCH(X14,allsections[SGUID],0),3)</f>
        <v>#N/A</v>
      </c>
      <c r="AB14" s="18" t="e">
        <f>INDEX(allsections[[S]:[Order]],MATCH(Y14,allsections[SGUID],0),3)</f>
        <v>#N/A</v>
      </c>
      <c r="AC14" t="s">
        <v>1742</v>
      </c>
    </row>
    <row r="15" spans="1:29" ht="87">
      <c r="A15" t="s">
        <v>1390</v>
      </c>
      <c r="B15" s="17" t="s">
        <v>1743</v>
      </c>
      <c r="C15" t="s">
        <v>155</v>
      </c>
      <c r="D15">
        <v>20200</v>
      </c>
      <c r="F15" t="s">
        <v>1525</v>
      </c>
      <c r="G15" t="str">
        <f>INDEX(allsections[[S]:[Order]],MATCH(unique_sections[[#This Row],[SGUID]],allsections[SGUID],0),1)</f>
        <v>FV 03 RESOURCE MANAGEMENT AND TRAINING</v>
      </c>
      <c r="H15" t="str">
        <f>INDEX(allsections[[S]:[Order]],MATCH(unique_sections[[#This Row],[SGUID]],allsections[SGUID],0),2)</f>
        <v>-</v>
      </c>
      <c r="I15">
        <f>INDEX(allsections[[S]:[Order]],MATCH(unique_sections[[#This Row],[SGUID]],allsections[SGUID],0),3)</f>
        <v>3</v>
      </c>
      <c r="K15" t="s">
        <v>1232</v>
      </c>
      <c r="L15" t="str">
        <f>INDEX(allsections[[S]:[Order]],MATCH(unique_sub[[#This Row],[SSGUID]],allsections[SGUID],0),1)</f>
        <v>QMS 05.03 Non-compliances, corrective actions, and sanctions</v>
      </c>
      <c r="M15" t="str">
        <f>INDEX(allsections[[S]:[Order]],MATCH(unique_sub[[#This Row],[SSGUID]],allsections[SGUID],0),2)</f>
        <v>-</v>
      </c>
      <c r="N15">
        <f>INDEX(allsections[[S]:[Order]],MATCH(unique_sub[[#This Row],[SSGUID]],allsections[SGUID],0),3)</f>
        <v>50300</v>
      </c>
      <c r="P15" t="s">
        <v>1142</v>
      </c>
      <c r="Q15" t="s">
        <v>1046</v>
      </c>
      <c r="R15" s="10" t="str">
        <f t="shared" si="0"/>
        <v>22fWhXIF7ToLyYWekldl825TvyR0UgB0EOmnMkFaZftX</v>
      </c>
      <c r="S15" s="10">
        <f>INDEX(allsections[[S]:[Order]],MATCH(P15,allsections[SGUID],0),3)</f>
        <v>10</v>
      </c>
      <c r="T15" s="10">
        <f>INDEX(allsections[[S]:[Order]],MATCH(Q15,allsections[SGUID],0),3)</f>
        <v>0</v>
      </c>
      <c r="U15" t="str">
        <f>INDEX(sectionsubsection_download[],MATCH(sectionsubsection[[#This Row],[Title]],sectionsubsection_download[Title],0),6)</f>
        <v>7KTNT5W2dnohnL5waZkYY2</v>
      </c>
      <c r="V15">
        <f>COUNTIF(Z:Z,sectionsubsection[[#This Row],[Title]])</f>
        <v>1</v>
      </c>
      <c r="Z15" s="18" t="s">
        <v>1744</v>
      </c>
      <c r="AA15" s="18" t="e">
        <f>INDEX(allsections[[S]:[Order]],MATCH(X15,allsections[SGUID],0),3)</f>
        <v>#N/A</v>
      </c>
      <c r="AB15" s="18" t="e">
        <f>INDEX(allsections[[S]:[Order]],MATCH(Y15,allsections[SGUID],0),3)</f>
        <v>#N/A</v>
      </c>
      <c r="AC15" t="s">
        <v>1745</v>
      </c>
    </row>
    <row r="16" spans="1:29" ht="87">
      <c r="A16" t="s">
        <v>1358</v>
      </c>
      <c r="B16" s="17" t="s">
        <v>1746</v>
      </c>
      <c r="C16" t="s">
        <v>155</v>
      </c>
      <c r="D16">
        <v>30100</v>
      </c>
      <c r="F16" t="s">
        <v>1544</v>
      </c>
      <c r="G16" t="str">
        <f>INDEX(allsections[[S]:[Order]],MATCH(unique_sections[[#This Row],[SGUID]],allsections[SGUID],0),1)</f>
        <v>FV 05 SPECIFICATIONS, SUPPLIERS, AND STOCK MANAGEMENT</v>
      </c>
      <c r="H16" t="str">
        <f>INDEX(allsections[[S]:[Order]],MATCH(unique_sections[[#This Row],[SGUID]],allsections[SGUID],0),2)</f>
        <v>-</v>
      </c>
      <c r="I16">
        <f>INDEX(allsections[[S]:[Order]],MATCH(unique_sections[[#This Row],[SGUID]],allsections[SGUID],0),3)</f>
        <v>5</v>
      </c>
      <c r="K16" t="s">
        <v>1260</v>
      </c>
      <c r="L16" t="str">
        <f>INDEX(allsections[[S]:[Order]],MATCH(unique_sub[[#This Row],[SSGUID]],allsections[SGUID],0),1)</f>
        <v>QMS 05.02 Internal audits of members/sites</v>
      </c>
      <c r="M16" t="str">
        <f>INDEX(allsections[[S]:[Order]],MATCH(unique_sub[[#This Row],[SSGUID]],allsections[SGUID],0),2)</f>
        <v>-</v>
      </c>
      <c r="N16">
        <f>INDEX(allsections[[S]:[Order]],MATCH(unique_sub[[#This Row],[SSGUID]],allsections[SGUID],0),3)</f>
        <v>50200</v>
      </c>
      <c r="P16" t="s">
        <v>1146</v>
      </c>
      <c r="Q16" t="s">
        <v>1046</v>
      </c>
      <c r="R16" s="10" t="str">
        <f t="shared" si="0"/>
        <v>6ODApAejiQtNrOwOQO5Tai5TvyR0UgB0EOmnMkFaZftX</v>
      </c>
      <c r="S16" s="10">
        <f>INDEX(allsections[[S]:[Order]],MATCH(P16,allsections[SGUID],0),3)</f>
        <v>9</v>
      </c>
      <c r="T16" s="10">
        <f>INDEX(allsections[[S]:[Order]],MATCH(Q16,allsections[SGUID],0),3)</f>
        <v>0</v>
      </c>
      <c r="U16" t="str">
        <f>INDEX(sectionsubsection_download[],MATCH(sectionsubsection[[#This Row],[Title]],sectionsubsection_download[Title],0),6)</f>
        <v>65eMYjfTV3cmvpL1heqaBJ</v>
      </c>
      <c r="V16">
        <f>COUNTIF(Z:Z,sectionsubsection[[#This Row],[Title]])</f>
        <v>1</v>
      </c>
      <c r="Z16" s="18" t="s">
        <v>1747</v>
      </c>
      <c r="AA16" s="18" t="e">
        <f>INDEX(allsections[[S]:[Order]],MATCH(X16,allsections[SGUID],0),3)</f>
        <v>#N/A</v>
      </c>
      <c r="AB16" s="18" t="e">
        <f>INDEX(allsections[[S]:[Order]],MATCH(Y16,allsections[SGUID],0),3)</f>
        <v>#N/A</v>
      </c>
      <c r="AC16" t="s">
        <v>1748</v>
      </c>
    </row>
    <row r="17" spans="1:29" ht="43.5">
      <c r="A17" t="s">
        <v>1345</v>
      </c>
      <c r="B17" s="17" t="s">
        <v>1749</v>
      </c>
      <c r="C17" t="s">
        <v>155</v>
      </c>
      <c r="D17">
        <v>30200</v>
      </c>
      <c r="F17" t="s">
        <v>1538</v>
      </c>
      <c r="G17" t="str">
        <f>INDEX(allsections[[S]:[Order]],MATCH(unique_sections[[#This Row],[SGUID]],allsections[SGUID],0),1)</f>
        <v>FV 11 NON-CONFORMING PRODUCTS</v>
      </c>
      <c r="H17" t="str">
        <f>INDEX(allsections[[S]:[Order]],MATCH(unique_sections[[#This Row],[SGUID]],allsections[SGUID],0),2)</f>
        <v>-</v>
      </c>
      <c r="I17">
        <f>INDEX(allsections[[S]:[Order]],MATCH(unique_sections[[#This Row],[SGUID]],allsections[SGUID],0),3)</f>
        <v>11</v>
      </c>
      <c r="K17" t="s">
        <v>1291</v>
      </c>
      <c r="L17" t="str">
        <f>INDEX(allsections[[S]:[Order]],MATCH(unique_sub[[#This Row],[SSGUID]],allsections[SGUID],0),1)</f>
        <v>QMS 05.01 Internal QMS audits</v>
      </c>
      <c r="M17" t="str">
        <f>INDEX(allsections[[S]:[Order]],MATCH(unique_sub[[#This Row],[SSGUID]],allsections[SGUID],0),2)</f>
        <v>-</v>
      </c>
      <c r="N17">
        <f>INDEX(allsections[[S]:[Order]],MATCH(unique_sub[[#This Row],[SSGUID]],allsections[SGUID],0),3)</f>
        <v>50100</v>
      </c>
      <c r="P17" t="s">
        <v>1165</v>
      </c>
      <c r="Q17" t="s">
        <v>1046</v>
      </c>
      <c r="R17" s="10" t="str">
        <f t="shared" si="0"/>
        <v>35yeNtmczlcF0LL6aw5z155TvyR0UgB0EOmnMkFaZftX</v>
      </c>
      <c r="S17" s="10">
        <f>INDEX(allsections[[S]:[Order]],MATCH(P17,allsections[SGUID],0),3)</f>
        <v>8</v>
      </c>
      <c r="T17" s="10">
        <f>INDEX(allsections[[S]:[Order]],MATCH(Q17,allsections[SGUID],0),3)</f>
        <v>0</v>
      </c>
      <c r="U17" t="str">
        <f>INDEX(sectionsubsection_download[],MATCH(sectionsubsection[[#This Row],[Title]],sectionsubsection_download[Title],0),6)</f>
        <v>2I3a6saOrNcDjLiwnbyc1J</v>
      </c>
      <c r="V17">
        <f>COUNTIF(Z:Z,sectionsubsection[[#This Row],[Title]])</f>
        <v>1</v>
      </c>
      <c r="Z17" s="18" t="s">
        <v>1750</v>
      </c>
      <c r="AA17" s="18" t="e">
        <f>INDEX(allsections[[S]:[Order]],MATCH(X17,allsections[SGUID],0),3)</f>
        <v>#N/A</v>
      </c>
      <c r="AB17" s="18" t="e">
        <f>INDEX(allsections[[S]:[Order]],MATCH(Y17,allsections[SGUID],0),3)</f>
        <v>#N/A</v>
      </c>
      <c r="AC17" t="s">
        <v>1751</v>
      </c>
    </row>
    <row r="18" spans="1:29" ht="72.5">
      <c r="A18" t="s">
        <v>1291</v>
      </c>
      <c r="B18" s="17" t="s">
        <v>1752</v>
      </c>
      <c r="C18" t="s">
        <v>155</v>
      </c>
      <c r="D18">
        <v>50100</v>
      </c>
      <c r="F18" t="s">
        <v>1555</v>
      </c>
      <c r="G18" t="str">
        <f>INDEX(allsections[[S]:[Order]],MATCH(unique_sections[[#This Row],[SGUID]],allsections[SGUID],0),1)</f>
        <v>FV 12 LABORATORY TESTING</v>
      </c>
      <c r="H18" t="str">
        <f>INDEX(allsections[[S]:[Order]],MATCH(unique_sections[[#This Row],[SGUID]],allsections[SGUID],0),2)</f>
        <v>-</v>
      </c>
      <c r="I18">
        <f>INDEX(allsections[[S]:[Order]],MATCH(unique_sections[[#This Row],[SGUID]],allsections[SGUID],0),3)</f>
        <v>12</v>
      </c>
      <c r="K18" t="s">
        <v>1345</v>
      </c>
      <c r="L18" t="str">
        <f>INDEX(allsections[[S]:[Order]],MATCH(unique_sub[[#This Row],[SSGUID]],allsections[SGUID],0),1)</f>
        <v>QMS 03.02 Records</v>
      </c>
      <c r="M18" t="str">
        <f>INDEX(allsections[[S]:[Order]],MATCH(unique_sub[[#This Row],[SSGUID]],allsections[SGUID],0),2)</f>
        <v>-</v>
      </c>
      <c r="N18">
        <f>INDEX(allsections[[S]:[Order]],MATCH(unique_sub[[#This Row],[SSGUID]],allsections[SGUID],0),3)</f>
        <v>30200</v>
      </c>
      <c r="P18" t="s">
        <v>1178</v>
      </c>
      <c r="Q18" t="s">
        <v>1046</v>
      </c>
      <c r="R18" s="10" t="str">
        <f t="shared" si="0"/>
        <v>7ue3ZV8NziRZnY4dzUsISX5TvyR0UgB0EOmnMkFaZftX</v>
      </c>
      <c r="S18" s="10">
        <f>INDEX(allsections[[S]:[Order]],MATCH(P18,allsections[SGUID],0),3)</f>
        <v>7</v>
      </c>
      <c r="T18" s="10">
        <f>INDEX(allsections[[S]:[Order]],MATCH(Q18,allsections[SGUID],0),3)</f>
        <v>0</v>
      </c>
      <c r="U18" t="str">
        <f>INDEX(sectionsubsection_download[],MATCH(sectionsubsection[[#This Row],[Title]],sectionsubsection_download[Title],0),6)</f>
        <v>5mIblZRyfNdC1gOQNXaVhW</v>
      </c>
      <c r="V18">
        <f>COUNTIF(Z:Z,sectionsubsection[[#This Row],[Title]])</f>
        <v>1</v>
      </c>
      <c r="Z18" s="18" t="s">
        <v>1753</v>
      </c>
      <c r="AA18" s="18" t="e">
        <f>INDEX(allsections[[S]:[Order]],MATCH(X18,allsections[SGUID],0),3)</f>
        <v>#N/A</v>
      </c>
      <c r="AB18" s="18" t="e">
        <f>INDEX(allsections[[S]:[Order]],MATCH(Y18,allsections[SGUID],0),3)</f>
        <v>#N/A</v>
      </c>
      <c r="AC18" t="s">
        <v>1754</v>
      </c>
    </row>
    <row r="19" spans="1:29" ht="87">
      <c r="A19" t="s">
        <v>1260</v>
      </c>
      <c r="B19" s="17" t="s">
        <v>1755</v>
      </c>
      <c r="C19" t="s">
        <v>155</v>
      </c>
      <c r="D19">
        <v>50200</v>
      </c>
      <c r="F19" t="s">
        <v>1673</v>
      </c>
      <c r="G19" t="str">
        <f>INDEX(allsections[[S]:[Order]],MATCH(unique_sections[[#This Row],[SGUID]],allsections[SGUID],0),1)</f>
        <v>FV 13 EQUIPMENT AND DEVICES</v>
      </c>
      <c r="H19" t="str">
        <f>INDEX(allsections[[S]:[Order]],MATCH(unique_sections[[#This Row],[SGUID]],allsections[SGUID],0),2)</f>
        <v>-</v>
      </c>
      <c r="I19">
        <f>INDEX(allsections[[S]:[Order]],MATCH(unique_sections[[#This Row],[SGUID]],allsections[SGUID],0),3)</f>
        <v>13</v>
      </c>
      <c r="K19" t="s">
        <v>1358</v>
      </c>
      <c r="L19" t="str">
        <f>INDEX(allsections[[S]:[Order]],MATCH(unique_sub[[#This Row],[SSGUID]],allsections[SGUID],0),1)</f>
        <v>QMS 03.01 Document control requirements</v>
      </c>
      <c r="M19" t="str">
        <f>INDEX(allsections[[S]:[Order]],MATCH(unique_sub[[#This Row],[SSGUID]],allsections[SGUID],0),2)</f>
        <v>-</v>
      </c>
      <c r="N19">
        <f>INDEX(allsections[[S]:[Order]],MATCH(unique_sub[[#This Row],[SSGUID]],allsections[SGUID],0),3)</f>
        <v>30100</v>
      </c>
      <c r="P19" t="s">
        <v>1231</v>
      </c>
      <c r="Q19" t="s">
        <v>1232</v>
      </c>
      <c r="R19" s="10" t="str">
        <f t="shared" si="0"/>
        <v>4riK5U0xPiGEWHpHRmn4NrTNECOkMrplT0VST5e7LlI</v>
      </c>
      <c r="S19" s="10">
        <f>INDEX(allsections[[S]:[Order]],MATCH(P19,allsections[SGUID],0),3)</f>
        <v>5</v>
      </c>
      <c r="T19" s="10">
        <f>INDEX(allsections[[S]:[Order]],MATCH(Q19,allsections[SGUID],0),3)</f>
        <v>50300</v>
      </c>
      <c r="U19" t="str">
        <f>INDEX(sectionsubsection_download[],MATCH(sectionsubsection[[#This Row],[Title]],sectionsubsection_download[Title],0),6)</f>
        <v>6axYXAy7Yu1eJic25oc7jd</v>
      </c>
      <c r="V19">
        <f>COUNTIF(Z:Z,sectionsubsection[[#This Row],[Title]])</f>
        <v>1</v>
      </c>
      <c r="Z19" s="18" t="s">
        <v>1756</v>
      </c>
      <c r="AA19" s="18" t="e">
        <f>INDEX(allsections[[S]:[Order]],MATCH(X19,allsections[SGUID],0),3)</f>
        <v>#N/A</v>
      </c>
      <c r="AB19" s="18" t="e">
        <f>INDEX(allsections[[S]:[Order]],MATCH(Y19,allsections[SGUID],0),3)</f>
        <v>#N/A</v>
      </c>
      <c r="AC19" t="s">
        <v>1757</v>
      </c>
    </row>
    <row r="20" spans="1:29" ht="130.5">
      <c r="A20" t="s">
        <v>1232</v>
      </c>
      <c r="B20" s="17" t="s">
        <v>1758</v>
      </c>
      <c r="C20" t="s">
        <v>155</v>
      </c>
      <c r="D20">
        <v>50300</v>
      </c>
      <c r="F20" t="s">
        <v>1567</v>
      </c>
      <c r="G20" t="str">
        <f>INDEX(allsections[[S]:[Order]],MATCH(unique_sections[[#This Row],[SGUID]],allsections[SGUID],0),1)</f>
        <v>FV 19 HYGIENE</v>
      </c>
      <c r="H20" t="str">
        <f>INDEX(allsections[[S]:[Order]],MATCH(unique_sections[[#This Row],[SGUID]],allsections[SGUID],0),2)</f>
        <v>-</v>
      </c>
      <c r="I20">
        <f>INDEX(allsections[[S]:[Order]],MATCH(unique_sections[[#This Row],[SGUID]],allsections[SGUID],0),3)</f>
        <v>19</v>
      </c>
      <c r="K20" t="s">
        <v>1390</v>
      </c>
      <c r="L20" t="str">
        <f>INDEX(allsections[[S]:[Order]],MATCH(unique_sub[[#This Row],[SSGUID]],allsections[SGUID],0),1)</f>
        <v>QMS 02.02 Competency and training of staff</v>
      </c>
      <c r="M20" t="str">
        <f>INDEX(allsections[[S]:[Order]],MATCH(unique_sub[[#This Row],[SSGUID]],allsections[SGUID],0),2)</f>
        <v>-</v>
      </c>
      <c r="N20">
        <f>INDEX(allsections[[S]:[Order]],MATCH(unique_sub[[#This Row],[SSGUID]],allsections[SGUID],0),3)</f>
        <v>20200</v>
      </c>
      <c r="P20" t="s">
        <v>1231</v>
      </c>
      <c r="Q20" t="s">
        <v>1260</v>
      </c>
      <c r="R20" s="10" t="str">
        <f t="shared" si="0"/>
        <v>4riK5U0xPiGEWHpHRmn4Nr5H57GE3E0oeJiTQUwzLR4e</v>
      </c>
      <c r="S20" s="10">
        <f>INDEX(allsections[[S]:[Order]],MATCH(P20,allsections[SGUID],0),3)</f>
        <v>5</v>
      </c>
      <c r="T20" s="10">
        <f>INDEX(allsections[[S]:[Order]],MATCH(Q20,allsections[SGUID],0),3)</f>
        <v>50200</v>
      </c>
      <c r="U20" t="str">
        <f>INDEX(sectionsubsection_download[],MATCH(sectionsubsection[[#This Row],[Title]],sectionsubsection_download[Title],0),6)</f>
        <v>78vweBqIAPgNjyuDvL5tQW</v>
      </c>
      <c r="V20">
        <f>COUNTIF(Z:Z,sectionsubsection[[#This Row],[Title]])</f>
        <v>1</v>
      </c>
      <c r="Z20" s="18" t="s">
        <v>1759</v>
      </c>
      <c r="AA20" s="18" t="e">
        <f>INDEX(allsections[[S]:[Order]],MATCH(X20,allsections[SGUID],0),3)</f>
        <v>#N/A</v>
      </c>
      <c r="AB20" s="18" t="e">
        <f>INDEX(allsections[[S]:[Order]],MATCH(Y20,allsections[SGUID],0),3)</f>
        <v>#N/A</v>
      </c>
      <c r="AC20" t="s">
        <v>1760</v>
      </c>
    </row>
    <row r="21" spans="1:29" ht="58">
      <c r="A21" t="s">
        <v>1126</v>
      </c>
      <c r="B21" s="17" t="s">
        <v>1761</v>
      </c>
      <c r="C21" t="s">
        <v>155</v>
      </c>
      <c r="D21">
        <v>110100</v>
      </c>
      <c r="F21" t="s">
        <v>1518</v>
      </c>
      <c r="G21" t="str">
        <f>INDEX(allsections[[S]:[Order]],MATCH(unique_sections[[#This Row],[SGUID]],allsections[SGUID],0),1)</f>
        <v>FV 20 WORKERS’ HEALTH, SAFETY, AND WELFARE</v>
      </c>
      <c r="H21" t="str">
        <f>INDEX(allsections[[S]:[Order]],MATCH(unique_sections[[#This Row],[SGUID]],allsections[SGUID],0),2)</f>
        <v>-</v>
      </c>
      <c r="I21">
        <f>INDEX(allsections[[S]:[Order]],MATCH(unique_sections[[#This Row],[SGUID]],allsections[SGUID],0),3)</f>
        <v>20</v>
      </c>
      <c r="K21" t="s">
        <v>1406</v>
      </c>
      <c r="L21" t="str">
        <f>INDEX(allsections[[S]:[Order]],MATCH(unique_sub[[#This Row],[SSGUID]],allsections[SGUID],0),1)</f>
        <v>QMS 02.01 Structure</v>
      </c>
      <c r="M21" t="str">
        <f>INDEX(allsections[[S]:[Order]],MATCH(unique_sub[[#This Row],[SSGUID]],allsections[SGUID],0),2)</f>
        <v>-</v>
      </c>
      <c r="N21">
        <f>INDEX(allsections[[S]:[Order]],MATCH(unique_sub[[#This Row],[SSGUID]],allsections[SGUID],0),3)</f>
        <v>20100</v>
      </c>
      <c r="P21" t="s">
        <v>1231</v>
      </c>
      <c r="Q21" t="s">
        <v>1291</v>
      </c>
      <c r="R21" s="10" t="str">
        <f t="shared" si="0"/>
        <v>4riK5U0xPiGEWHpHRmn4Nr3DacSTY4JYjnci5zdyhJco</v>
      </c>
      <c r="S21" s="10">
        <f>INDEX(allsections[[S]:[Order]],MATCH(P21,allsections[SGUID],0),3)</f>
        <v>5</v>
      </c>
      <c r="T21" s="10">
        <f>INDEX(allsections[[S]:[Order]],MATCH(Q21,allsections[SGUID],0),3)</f>
        <v>50100</v>
      </c>
      <c r="U21" t="str">
        <f>INDEX(sectionsubsection_download[],MATCH(sectionsubsection[[#This Row],[Title]],sectionsubsection_download[Title],0),6)</f>
        <v>6D7XlpsfOTAtAS415druSY</v>
      </c>
      <c r="V21">
        <f>COUNTIF(Z:Z,sectionsubsection[[#This Row],[Title]])</f>
        <v>1</v>
      </c>
      <c r="Z21" s="18" t="s">
        <v>1762</v>
      </c>
      <c r="AA21" s="18" t="e">
        <f>INDEX(allsections[[S]:[Order]],MATCH(X21,allsections[SGUID],0),3)</f>
        <v>#N/A</v>
      </c>
      <c r="AB21" s="18" t="e">
        <f>INDEX(allsections[[S]:[Order]],MATCH(Y21,allsections[SGUID],0),3)</f>
        <v>#N/A</v>
      </c>
      <c r="AC21" t="s">
        <v>1763</v>
      </c>
    </row>
    <row r="22" spans="1:29" ht="72.5">
      <c r="A22" t="s">
        <v>1115</v>
      </c>
      <c r="B22" s="17" t="s">
        <v>1764</v>
      </c>
      <c r="C22" t="s">
        <v>155</v>
      </c>
      <c r="D22">
        <v>110200</v>
      </c>
      <c r="F22" t="s">
        <v>1561</v>
      </c>
      <c r="G22" t="str">
        <f>INDEX(allsections[[S]:[Order]],MATCH(unique_sections[[#This Row],[SGUID]],allsections[SGUID],0),1)</f>
        <v>FV 21 SITE MANAGEMENT</v>
      </c>
      <c r="H22" t="str">
        <f>INDEX(allsections[[S]:[Order]],MATCH(unique_sections[[#This Row],[SGUID]],allsections[SGUID],0),2)</f>
        <v>-</v>
      </c>
      <c r="I22">
        <f>INDEX(allsections[[S]:[Order]],MATCH(unique_sections[[#This Row],[SGUID]],allsections[SGUID],0),3)</f>
        <v>21</v>
      </c>
      <c r="K22" t="s">
        <v>1423</v>
      </c>
      <c r="L22" t="str">
        <f>INDEX(allsections[[S]:[Order]],MATCH(unique_sub[[#This Row],[SSGUID]],allsections[SGUID],0),1)</f>
        <v>QMS 01.02.02 Internal register - Producer Groups</v>
      </c>
      <c r="M22" t="str">
        <f>INDEX(allsections[[S]:[Order]],MATCH(unique_sub[[#This Row],[SSGUID]],allsections[SGUID],0),2)</f>
        <v>-</v>
      </c>
      <c r="N22">
        <f>INDEX(allsections[[S]:[Order]],MATCH(unique_sub[[#This Row],[SSGUID]],allsections[SGUID],0),3)</f>
        <v>10202</v>
      </c>
      <c r="P22" t="s">
        <v>1231</v>
      </c>
      <c r="Q22" t="s">
        <v>1046</v>
      </c>
      <c r="R22" s="10" t="str">
        <f t="shared" si="0"/>
        <v>4riK5U0xPiGEWHpHRmn4Nr5TvyR0UgB0EOmnMkFaZftX</v>
      </c>
      <c r="S22" s="10">
        <f>INDEX(allsections[[S]:[Order]],MATCH(P22,allsections[SGUID],0),3)</f>
        <v>5</v>
      </c>
      <c r="T22" s="10">
        <f>INDEX(allsections[[S]:[Order]],MATCH(Q22,allsections[SGUID],0),3)</f>
        <v>0</v>
      </c>
      <c r="U22" t="str">
        <f>INDEX(sectionsubsection_download[],MATCH(sectionsubsection[[#This Row],[Title]],sectionsubsection_download[Title],0),6)</f>
        <v>2o53cxprZfNYjtrRLARqPe</v>
      </c>
      <c r="V22">
        <f>COUNTIF(Z:Z,sectionsubsection[[#This Row],[Title]])</f>
        <v>1</v>
      </c>
      <c r="Z22" s="18" t="s">
        <v>1765</v>
      </c>
      <c r="AA22" s="18" t="e">
        <f>INDEX(allsections[[S]:[Order]],MATCH(X22,allsections[SGUID],0),3)</f>
        <v>#N/A</v>
      </c>
      <c r="AB22" s="18" t="e">
        <f>INDEX(allsections[[S]:[Order]],MATCH(Y22,allsections[SGUID],0),3)</f>
        <v>#N/A</v>
      </c>
      <c r="AC22" t="s">
        <v>1766</v>
      </c>
    </row>
    <row r="23" spans="1:29" ht="72.5">
      <c r="A23" t="s">
        <v>1105</v>
      </c>
      <c r="B23" s="17" t="s">
        <v>1767</v>
      </c>
      <c r="C23" t="s">
        <v>155</v>
      </c>
      <c r="D23">
        <v>110300</v>
      </c>
      <c r="F23" t="s">
        <v>1532</v>
      </c>
      <c r="G23" t="str">
        <f>INDEX(allsections[[S]:[Order]],MATCH(unique_sections[[#This Row],[SGUID]],allsections[SGUID],0),1)</f>
        <v>FV 25 WASTE MANAGEMENT</v>
      </c>
      <c r="H23" t="str">
        <f>INDEX(allsections[[S]:[Order]],MATCH(unique_sections[[#This Row],[SGUID]],allsections[SGUID],0),2)</f>
        <v>-</v>
      </c>
      <c r="I23">
        <f>INDEX(allsections[[S]:[Order]],MATCH(unique_sections[[#This Row],[SGUID]],allsections[SGUID],0),3)</f>
        <v>25</v>
      </c>
      <c r="K23" t="s">
        <v>1433</v>
      </c>
      <c r="L23" t="str">
        <f>INDEX(allsections[[S]:[Order]],MATCH(unique_sub[[#This Row],[SSGUID]],allsections[SGUID],0),1)</f>
        <v>QMS 01.02.01 Internal register - Multisite producers with QMS</v>
      </c>
      <c r="M23" t="str">
        <f>INDEX(allsections[[S]:[Order]],MATCH(unique_sub[[#This Row],[SSGUID]],allsections[SGUID],0),2)</f>
        <v>-</v>
      </c>
      <c r="N23">
        <f>INDEX(allsections[[S]:[Order]],MATCH(unique_sub[[#This Row],[SSGUID]],allsections[SGUID],0),3)</f>
        <v>10201</v>
      </c>
      <c r="P23" t="s">
        <v>1328</v>
      </c>
      <c r="Q23" t="s">
        <v>1046</v>
      </c>
      <c r="R23" s="10" t="str">
        <f t="shared" si="0"/>
        <v>1sjYNSfPgvLzeUoltfbbdl5TvyR0UgB0EOmnMkFaZftX</v>
      </c>
      <c r="S23" s="10">
        <f>INDEX(allsections[[S]:[Order]],MATCH(P23,allsections[SGUID],0),3)</f>
        <v>4</v>
      </c>
      <c r="T23" s="10">
        <f>INDEX(allsections[[S]:[Order]],MATCH(Q23,allsections[SGUID],0),3)</f>
        <v>0</v>
      </c>
      <c r="U23" t="str">
        <f>INDEX(sectionsubsection_download[],MATCH(sectionsubsection[[#This Row],[Title]],sectionsubsection_download[Title],0),6)</f>
        <v>40x6bn3DPLMkitJJ1rHzLG</v>
      </c>
      <c r="V23">
        <f>COUNTIF(Z:Z,sectionsubsection[[#This Row],[Title]])</f>
        <v>1</v>
      </c>
      <c r="Z23" s="18" t="s">
        <v>1768</v>
      </c>
      <c r="AA23" s="18" t="e">
        <f>INDEX(allsections[[S]:[Order]],MATCH(X23,allsections[SGUID],0),3)</f>
        <v>#N/A</v>
      </c>
      <c r="AB23" s="18" t="e">
        <f>INDEX(allsections[[S]:[Order]],MATCH(Y23,allsections[SGUID],0),3)</f>
        <v>#N/A</v>
      </c>
      <c r="AC23" t="s">
        <v>1769</v>
      </c>
    </row>
    <row r="24" spans="1:29" ht="101.5">
      <c r="A24" t="s">
        <v>1100</v>
      </c>
      <c r="B24" s="17" t="s">
        <v>1770</v>
      </c>
      <c r="C24" t="s">
        <v>155</v>
      </c>
      <c r="D24">
        <v>120100</v>
      </c>
      <c r="F24" t="s">
        <v>1598</v>
      </c>
      <c r="G24" t="str">
        <f>INDEX(allsections[[S]:[Order]],MATCH(unique_sections[[#This Row],[SGUID]],allsections[SGUID],0),1)</f>
        <v>FV 30 WATER MANAGEMENT</v>
      </c>
      <c r="H24" t="str">
        <f>INDEX(allsections[[S]:[Order]],MATCH(unique_sections[[#This Row],[SGUID]],allsections[SGUID],0),2)</f>
        <v>-</v>
      </c>
      <c r="I24">
        <f>INDEX(allsections[[S]:[Order]],MATCH(unique_sections[[#This Row],[SGUID]],allsections[SGUID],0),3)</f>
        <v>30</v>
      </c>
      <c r="K24" t="s">
        <v>1440</v>
      </c>
      <c r="L24" t="str">
        <f>INDEX(allsections[[S]:[Order]],MATCH(unique_sub[[#This Row],[SSGUID]],allsections[SGUID],0),1)</f>
        <v xml:space="preserve">QMS 01.02  Internal register </v>
      </c>
      <c r="M24" t="str">
        <f>INDEX(allsections[[S]:[Order]],MATCH(unique_sub[[#This Row],[SSGUID]],allsections[SGUID],0),2)</f>
        <v>-</v>
      </c>
      <c r="N24">
        <f>INDEX(allsections[[S]:[Order]],MATCH(unique_sub[[#This Row],[SSGUID]],allsections[SGUID],0),3)</f>
        <v>10200</v>
      </c>
      <c r="P24" t="s">
        <v>1344</v>
      </c>
      <c r="Q24" t="s">
        <v>1345</v>
      </c>
      <c r="R24" s="10" t="str">
        <f t="shared" si="0"/>
        <v>iX5cwfCbucoiOoSsaucW16cqHYchodcu4mfags7nEfI</v>
      </c>
      <c r="S24" s="10">
        <f>INDEX(allsections[[S]:[Order]],MATCH(P24,allsections[SGUID],0),3)</f>
        <v>3</v>
      </c>
      <c r="T24" s="10">
        <f>INDEX(allsections[[S]:[Order]],MATCH(Q24,allsections[SGUID],0),3)</f>
        <v>30200</v>
      </c>
      <c r="U24" t="str">
        <f>INDEX(sectionsubsection_download[],MATCH(sectionsubsection[[#This Row],[Title]],sectionsubsection_download[Title],0),6)</f>
        <v>vn5z8mrMlS4ioHBCD4AeP</v>
      </c>
      <c r="V24">
        <f>COUNTIF(Z:Z,sectionsubsection[[#This Row],[Title]])</f>
        <v>1</v>
      </c>
      <c r="Z24" s="18" t="s">
        <v>1771</v>
      </c>
      <c r="AA24" s="18" t="e">
        <f>INDEX(allsections[[S]:[Order]],MATCH(X24,allsections[SGUID],0),3)</f>
        <v>#N/A</v>
      </c>
      <c r="AB24" s="18" t="e">
        <f>INDEX(allsections[[S]:[Order]],MATCH(Y24,allsections[SGUID],0),3)</f>
        <v>#N/A</v>
      </c>
      <c r="AC24" t="s">
        <v>1772</v>
      </c>
    </row>
    <row r="25" spans="1:29" ht="101.5">
      <c r="A25" t="s">
        <v>1096</v>
      </c>
      <c r="B25" s="17" t="s">
        <v>1773</v>
      </c>
      <c r="C25" t="s">
        <v>155</v>
      </c>
      <c r="D25">
        <v>120200</v>
      </c>
      <c r="F25" t="s">
        <v>1488</v>
      </c>
      <c r="G25" t="str">
        <f>INDEX(allsections[[S]:[Order]],MATCH(unique_sections[[#This Row],[SGUID]],allsections[SGUID],0),1)</f>
        <v>FV 32 PLANT PROTECTION PRODUCTS</v>
      </c>
      <c r="H25" t="str">
        <f>INDEX(allsections[[S]:[Order]],MATCH(unique_sections[[#This Row],[SGUID]],allsections[SGUID],0),2)</f>
        <v>-</v>
      </c>
      <c r="I25">
        <f>INDEX(allsections[[S]:[Order]],MATCH(unique_sections[[#This Row],[SGUID]],allsections[SGUID],0),3)</f>
        <v>32</v>
      </c>
      <c r="K25" t="s">
        <v>1447</v>
      </c>
      <c r="L25" t="str">
        <f>INDEX(allsections[[S]:[Order]],MATCH(unique_sub[[#This Row],[SSGUID]],allsections[SGUID],0),1)</f>
        <v xml:space="preserve">QMS 01.01.02  Legality - Production sites of multisite producers with QMS  </v>
      </c>
      <c r="M25" t="str">
        <f>INDEX(allsections[[S]:[Order]],MATCH(unique_sub[[#This Row],[SSGUID]],allsections[SGUID],0),2)</f>
        <v>-</v>
      </c>
      <c r="N25">
        <f>INDEX(allsections[[S]:[Order]],MATCH(unique_sub[[#This Row],[SSGUID]],allsections[SGUID],0),3)</f>
        <v>10102</v>
      </c>
      <c r="P25" t="s">
        <v>1344</v>
      </c>
      <c r="Q25" t="s">
        <v>1358</v>
      </c>
      <c r="R25" s="10" t="str">
        <f t="shared" si="0"/>
        <v>iX5cwfCbucoiOoSsaucW14cLbnSmkp5Cb5himLWnflc</v>
      </c>
      <c r="S25" s="10">
        <f>INDEX(allsections[[S]:[Order]],MATCH(P25,allsections[SGUID],0),3)</f>
        <v>3</v>
      </c>
      <c r="T25" s="10">
        <f>INDEX(allsections[[S]:[Order]],MATCH(Q25,allsections[SGUID],0),3)</f>
        <v>30100</v>
      </c>
      <c r="U25" t="str">
        <f>INDEX(sectionsubsection_download[],MATCH(sectionsubsection[[#This Row],[Title]],sectionsubsection_download[Title],0),6)</f>
        <v>3HiLPY3tc1HNXh1gmlfFbz</v>
      </c>
      <c r="V25">
        <f>COUNTIF(Z:Z,sectionsubsection[[#This Row],[Title]])</f>
        <v>1</v>
      </c>
      <c r="Z25" s="18" t="s">
        <v>1774</v>
      </c>
      <c r="AA25" s="18" t="e">
        <f>INDEX(allsections[[S]:[Order]],MATCH(X25,allsections[SGUID],0),3)</f>
        <v>#N/A</v>
      </c>
      <c r="AB25" s="18" t="e">
        <f>INDEX(allsections[[S]:[Order]],MATCH(Y25,allsections[SGUID],0),3)</f>
        <v>#N/A</v>
      </c>
      <c r="AC25" t="s">
        <v>1775</v>
      </c>
    </row>
    <row r="26" spans="1:29" ht="116">
      <c r="A26" t="s">
        <v>1092</v>
      </c>
      <c r="B26" s="17" t="s">
        <v>1776</v>
      </c>
      <c r="C26" t="s">
        <v>155</v>
      </c>
      <c r="D26">
        <v>120301</v>
      </c>
      <c r="F26" t="s">
        <v>1626</v>
      </c>
      <c r="G26" t="str">
        <f>INDEX(allsections[[S]:[Order]],MATCH(unique_sections[[#This Row],[SGUID]],allsections[SGUID],0),1)</f>
        <v>FV 33 POSTHARVEST HANDLING</v>
      </c>
      <c r="H26" t="str">
        <f>INDEX(allsections[[S]:[Order]],MATCH(unique_sections[[#This Row],[SGUID]],allsections[SGUID],0),2)</f>
        <v>-</v>
      </c>
      <c r="I26">
        <f>INDEX(allsections[[S]:[Order]],MATCH(unique_sections[[#This Row],[SGUID]],allsections[SGUID],0),3)</f>
        <v>33</v>
      </c>
      <c r="K26" t="s">
        <v>1457</v>
      </c>
      <c r="L26" t="str">
        <f>INDEX(allsections[[S]:[Order]],MATCH(unique_sub[[#This Row],[SSGUID]],allsections[SGUID],0),1)</f>
        <v xml:space="preserve">QMS 01.01.01  Legality - Producer group members of producer groups </v>
      </c>
      <c r="M26" t="str">
        <f>INDEX(allsections[[S]:[Order]],MATCH(unique_sub[[#This Row],[SSGUID]],allsections[SGUID],0),2)</f>
        <v>-</v>
      </c>
      <c r="N26">
        <f>INDEX(allsections[[S]:[Order]],MATCH(unique_sub[[#This Row],[SSGUID]],allsections[SGUID],0),3)</f>
        <v>10101</v>
      </c>
      <c r="P26" t="s">
        <v>1344</v>
      </c>
      <c r="Q26" t="s">
        <v>1046</v>
      </c>
      <c r="R26" s="10" t="str">
        <f t="shared" si="0"/>
        <v>iX5cwfCbucoiOoSsaucW15TvyR0UgB0EOmnMkFaZftX</v>
      </c>
      <c r="S26" s="10">
        <f>INDEX(allsections[[S]:[Order]],MATCH(P26,allsections[SGUID],0),3)</f>
        <v>3</v>
      </c>
      <c r="T26" s="10">
        <f>INDEX(allsections[[S]:[Order]],MATCH(Q26,allsections[SGUID],0),3)</f>
        <v>0</v>
      </c>
      <c r="U26" t="str">
        <f>INDEX(sectionsubsection_download[],MATCH(sectionsubsection[[#This Row],[Title]],sectionsubsection_download[Title],0),6)</f>
        <v>40IDuslcek7Wi4kOcQqOH5</v>
      </c>
      <c r="V26">
        <f>COUNTIF(Z:Z,sectionsubsection[[#This Row],[Title]])</f>
        <v>1</v>
      </c>
      <c r="Z26" s="18" t="s">
        <v>1777</v>
      </c>
      <c r="AA26" s="18" t="e">
        <f>INDEX(allsections[[S]:[Order]],MATCH(X26,allsections[SGUID],0),3)</f>
        <v>#N/A</v>
      </c>
      <c r="AB26" s="18" t="e">
        <f>INDEX(allsections[[S]:[Order]],MATCH(Y26,allsections[SGUID],0),3)</f>
        <v>#N/A</v>
      </c>
      <c r="AC26" t="s">
        <v>1778</v>
      </c>
    </row>
    <row r="27" spans="1:29" ht="130.5">
      <c r="A27" t="s">
        <v>1085</v>
      </c>
      <c r="B27" s="17" t="s">
        <v>1779</v>
      </c>
      <c r="C27" t="s">
        <v>155</v>
      </c>
      <c r="D27">
        <v>120302</v>
      </c>
      <c r="K27" t="s">
        <v>1467</v>
      </c>
      <c r="L27" t="str">
        <f>INDEX(allsections[[S]:[Order]],MATCH(unique_sub[[#This Row],[SSGUID]],allsections[SGUID],0),1)</f>
        <v xml:space="preserve">QMS 01.01   Legality </v>
      </c>
      <c r="M27" t="str">
        <f>INDEX(allsections[[S]:[Order]],MATCH(unique_sub[[#This Row],[SSGUID]],allsections[SGUID],0),2)</f>
        <v>-</v>
      </c>
      <c r="N27">
        <f>INDEX(allsections[[S]:[Order]],MATCH(unique_sub[[#This Row],[SSGUID]],allsections[SGUID],0),3)</f>
        <v>10100</v>
      </c>
      <c r="P27" t="s">
        <v>1389</v>
      </c>
      <c r="Q27" t="s">
        <v>1390</v>
      </c>
      <c r="R27" s="10" t="str">
        <f t="shared" si="0"/>
        <v>3teX4BYt2AW8sJqpMJrRZD1BZRMD4dae6RuHe1e220IE</v>
      </c>
      <c r="S27" s="10">
        <f>INDEX(allsections[[S]:[Order]],MATCH(P27,allsections[SGUID],0),3)</f>
        <v>2</v>
      </c>
      <c r="T27" s="10">
        <f>INDEX(allsections[[S]:[Order]],MATCH(Q27,allsections[SGUID],0),3)</f>
        <v>20200</v>
      </c>
      <c r="U27" t="str">
        <f>INDEX(sectionsubsection_download[],MATCH(sectionsubsection[[#This Row],[Title]],sectionsubsection_download[Title],0),6)</f>
        <v>6LU9T2x3GUeO9PkWkr9LvE</v>
      </c>
      <c r="V27">
        <f>COUNTIF(Z:Z,sectionsubsection[[#This Row],[Title]])</f>
        <v>1</v>
      </c>
      <c r="Z27" s="18" t="s">
        <v>1780</v>
      </c>
      <c r="AA27" s="18" t="e">
        <f>INDEX(allsections[[S]:[Order]],MATCH(X27,allsections[SGUID],0),3)</f>
        <v>#N/A</v>
      </c>
      <c r="AB27" s="18" t="e">
        <f>INDEX(allsections[[S]:[Order]],MATCH(Y27,allsections[SGUID],0),3)</f>
        <v>#N/A</v>
      </c>
      <c r="AC27" t="s">
        <v>1781</v>
      </c>
    </row>
    <row r="28" spans="1:29" ht="58">
      <c r="A28" t="s">
        <v>1065</v>
      </c>
      <c r="B28" s="17" t="s">
        <v>1782</v>
      </c>
      <c r="C28" t="s">
        <v>155</v>
      </c>
      <c r="D28">
        <v>120400</v>
      </c>
      <c r="K28" t="s">
        <v>1639</v>
      </c>
      <c r="L28" t="str">
        <f>INDEX(allsections[[S]:[Order]],MATCH(unique_sub[[#This Row],[SSGUID]],allsections[SGUID],0),1)</f>
        <v>FV 33.05 Product labeling</v>
      </c>
      <c r="M28" t="str">
        <f>INDEX(allsections[[S]:[Order]],MATCH(unique_sub[[#This Row],[SSGUID]],allsections[SGUID],0),2)</f>
        <v>-</v>
      </c>
      <c r="N28">
        <f>INDEX(allsections[[S]:[Order]],MATCH(unique_sub[[#This Row],[SSGUID]],allsections[SGUID],0),3)</f>
        <v>3305</v>
      </c>
      <c r="P28" t="s">
        <v>1389</v>
      </c>
      <c r="Q28" t="s">
        <v>1406</v>
      </c>
      <c r="R28" s="10" t="str">
        <f t="shared" si="0"/>
        <v>3teX4BYt2AW8sJqpMJrRZD6gNXFot9bj2qIYf6UMlESC</v>
      </c>
      <c r="S28" s="10">
        <f>INDEX(allsections[[S]:[Order]],MATCH(P28,allsections[SGUID],0),3)</f>
        <v>2</v>
      </c>
      <c r="T28" s="10">
        <f>INDEX(allsections[[S]:[Order]],MATCH(Q28,allsections[SGUID],0),3)</f>
        <v>20100</v>
      </c>
      <c r="U28" t="str">
        <f>INDEX(sectionsubsection_download[],MATCH(sectionsubsection[[#This Row],[Title]],sectionsubsection_download[Title],0),6)</f>
        <v>67Rg4LUUS8mYWayFKFeccw</v>
      </c>
      <c r="V28">
        <f>COUNTIF(Z:Z,sectionsubsection[[#This Row],[Title]])</f>
        <v>1</v>
      </c>
      <c r="Z28" s="18" t="s">
        <v>1783</v>
      </c>
      <c r="AA28" s="18" t="e">
        <f>INDEX(allsections[[S]:[Order]],MATCH(X28,allsections[SGUID],0),3)</f>
        <v>#N/A</v>
      </c>
      <c r="AB28" s="18" t="e">
        <f>INDEX(allsections[[S]:[Order]],MATCH(Y28,allsections[SGUID],0),3)</f>
        <v>#N/A</v>
      </c>
      <c r="AC28" t="s">
        <v>1784</v>
      </c>
    </row>
    <row r="29" spans="1:29" ht="261">
      <c r="A29" t="s">
        <v>1051</v>
      </c>
      <c r="B29" s="17" t="s">
        <v>1785</v>
      </c>
      <c r="C29" t="s">
        <v>155</v>
      </c>
      <c r="D29">
        <v>120304</v>
      </c>
      <c r="K29" t="s">
        <v>1599</v>
      </c>
      <c r="L29" t="str">
        <f>INDEX(allsections[[S]:[Order]],MATCH(unique_sub[[#This Row],[SSGUID]],allsections[SGUID],0),1)</f>
        <v>FV 30.01 Water use risk assessments and management plan</v>
      </c>
      <c r="M29" t="str">
        <f>INDEX(allsections[[S]:[Order]],MATCH(unique_sub[[#This Row],[SSGUID]],allsections[SGUID],0),2)</f>
        <v>-</v>
      </c>
      <c r="N29">
        <f>INDEX(allsections[[S]:[Order]],MATCH(unique_sub[[#This Row],[SSGUID]],allsections[SGUID],0),3)</f>
        <v>3001</v>
      </c>
      <c r="P29" t="s">
        <v>1389</v>
      </c>
      <c r="Q29" t="s">
        <v>1046</v>
      </c>
      <c r="R29" s="10" t="str">
        <f t="shared" si="0"/>
        <v>3teX4BYt2AW8sJqpMJrRZD5TvyR0UgB0EOmnMkFaZftX</v>
      </c>
      <c r="S29" s="10">
        <f>INDEX(allsections[[S]:[Order]],MATCH(P29,allsections[SGUID],0),3)</f>
        <v>2</v>
      </c>
      <c r="T29" s="10">
        <f>INDEX(allsections[[S]:[Order]],MATCH(Q29,allsections[SGUID],0),3)</f>
        <v>0</v>
      </c>
      <c r="U29" t="str">
        <f>INDEX(sectionsubsection_download[],MATCH(sectionsubsection[[#This Row],[Title]],sectionsubsection_download[Title],0),6)</f>
        <v>5T3UvZaLT1LryLjS4jgcrV</v>
      </c>
      <c r="V29">
        <f>COUNTIF(Z:Z,sectionsubsection[[#This Row],[Title]])</f>
        <v>1</v>
      </c>
      <c r="Z29" s="18" t="s">
        <v>1786</v>
      </c>
      <c r="AA29" s="18" t="e">
        <f>INDEX(allsections[[S]:[Order]],MATCH(X29,allsections[SGUID],0),3)</f>
        <v>#N/A</v>
      </c>
      <c r="AB29" s="18" t="e">
        <f>INDEX(allsections[[S]:[Order]],MATCH(Y29,allsections[SGUID],0),3)</f>
        <v>#N/A</v>
      </c>
      <c r="AC29" t="s">
        <v>1787</v>
      </c>
    </row>
    <row r="30" spans="1:29" ht="261">
      <c r="A30" t="s">
        <v>1788</v>
      </c>
      <c r="B30" s="17" t="s">
        <v>1785</v>
      </c>
      <c r="C30" t="s">
        <v>155</v>
      </c>
      <c r="D30">
        <v>120304</v>
      </c>
      <c r="K30" t="s">
        <v>1605</v>
      </c>
      <c r="L30" t="str">
        <f>INDEX(allsections[[S]:[Order]],MATCH(unique_sub[[#This Row],[SSGUID]],allsections[SGUID],0),1)</f>
        <v>FV 30.05 Water quality</v>
      </c>
      <c r="M30" t="str">
        <f>INDEX(allsections[[S]:[Order]],MATCH(unique_sub[[#This Row],[SSGUID]],allsections[SGUID],0),2)</f>
        <v>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v>
      </c>
      <c r="N30">
        <f>INDEX(allsections[[S]:[Order]],MATCH(unique_sub[[#This Row],[SSGUID]],allsections[SGUID],0),3)</f>
        <v>3005</v>
      </c>
      <c r="P30" t="s">
        <v>1422</v>
      </c>
      <c r="Q30" t="s">
        <v>1423</v>
      </c>
      <c r="R30" s="10" t="str">
        <f t="shared" si="0"/>
        <v>1NXB83vWchkgtYCMUnCsww65YhqSh0effwCLgSU5PKWi</v>
      </c>
      <c r="S30" s="10">
        <f>INDEX(allsections[[S]:[Order]],MATCH(P30,allsections[SGUID],0),3)</f>
        <v>1</v>
      </c>
      <c r="T30" s="10">
        <f>INDEX(allsections[[S]:[Order]],MATCH(Q30,allsections[SGUID],0),3)</f>
        <v>10202</v>
      </c>
      <c r="U30" t="str">
        <f>INDEX(sectionsubsection_download[],MATCH(sectionsubsection[[#This Row],[Title]],sectionsubsection_download[Title],0),6)</f>
        <v>qZvs4TjomzUExYXBkpMKW</v>
      </c>
      <c r="V30">
        <f>COUNTIF(Z:Z,sectionsubsection[[#This Row],[Title]])</f>
        <v>1</v>
      </c>
      <c r="Z30" s="18" t="s">
        <v>1789</v>
      </c>
      <c r="AA30" s="18" t="e">
        <f>INDEX(allsections[[S]:[Order]],MATCH(X30,allsections[SGUID],0),3)</f>
        <v>#N/A</v>
      </c>
      <c r="AB30" s="18" t="e">
        <f>INDEX(allsections[[S]:[Order]],MATCH(Y30,allsections[SGUID],0),3)</f>
        <v>#N/A</v>
      </c>
      <c r="AC30" t="s">
        <v>1790</v>
      </c>
    </row>
    <row r="31" spans="1:29" ht="130.5">
      <c r="A31" t="s">
        <v>1457</v>
      </c>
      <c r="B31" s="17" t="s">
        <v>1791</v>
      </c>
      <c r="C31" t="s">
        <v>155</v>
      </c>
      <c r="D31">
        <v>10101</v>
      </c>
      <c r="K31" t="s">
        <v>1662</v>
      </c>
      <c r="L31" t="str">
        <f>INDEX(allsections[[S]:[Order]],MATCH(unique_sub[[#This Row],[SSGUID]],allsections[SGUID],0),1)</f>
        <v>FV 33.01 Packing (in-field or facility) and storage areas</v>
      </c>
      <c r="M31" t="str">
        <f>INDEX(allsections[[S]:[Order]],MATCH(unique_sub[[#This Row],[SSGUID]],allsections[SGUID],0),2)</f>
        <v>-</v>
      </c>
      <c r="N31">
        <f>INDEX(allsections[[S]:[Order]],MATCH(unique_sub[[#This Row],[SSGUID]],allsections[SGUID],0),3)</f>
        <v>3301</v>
      </c>
      <c r="P31" t="s">
        <v>1422</v>
      </c>
      <c r="Q31" t="s">
        <v>1433</v>
      </c>
      <c r="R31" s="10" t="str">
        <f t="shared" si="0"/>
        <v>1NXB83vWchkgtYCMUnCsww6vMdfJ8gSRxB94Qur9PIUJ</v>
      </c>
      <c r="S31" s="10">
        <f>INDEX(allsections[[S]:[Order]],MATCH(P31,allsections[SGUID],0),3)</f>
        <v>1</v>
      </c>
      <c r="T31" s="10">
        <f>INDEX(allsections[[S]:[Order]],MATCH(Q31,allsections[SGUID],0),3)</f>
        <v>10201</v>
      </c>
      <c r="U31" t="str">
        <f>INDEX(sectionsubsection_download[],MATCH(sectionsubsection[[#This Row],[Title]],sectionsubsection_download[Title],0),6)</f>
        <v>2aIuef5OdB7kGvevIlVid9</v>
      </c>
      <c r="V31">
        <f>COUNTIF(Z:Z,sectionsubsection[[#This Row],[Title]])</f>
        <v>1</v>
      </c>
      <c r="Z31" s="18" t="s">
        <v>1792</v>
      </c>
      <c r="AA31" s="18" t="e">
        <f>INDEX(allsections[[S]:[Order]],MATCH(X31,allsections[SGUID],0),3)</f>
        <v>#N/A</v>
      </c>
      <c r="AB31" s="18" t="e">
        <f>INDEX(allsections[[S]:[Order]],MATCH(Y31,allsections[SGUID],0),3)</f>
        <v>#N/A</v>
      </c>
      <c r="AC31" t="s">
        <v>1793</v>
      </c>
    </row>
    <row r="32" spans="1:29" ht="43.5">
      <c r="A32" t="s">
        <v>1467</v>
      </c>
      <c r="B32" s="17" t="s">
        <v>1794</v>
      </c>
      <c r="C32" t="s">
        <v>155</v>
      </c>
      <c r="D32">
        <v>10100</v>
      </c>
      <c r="K32" t="s">
        <v>1651</v>
      </c>
      <c r="L32" t="str">
        <f>INDEX(allsections[[S]:[Order]],MATCH(unique_sub[[#This Row],[SSGUID]],allsections[SGUID],0),1)</f>
        <v>FV 33.02 Foreign bodies</v>
      </c>
      <c r="M32" t="str">
        <f>INDEX(allsections[[S]:[Order]],MATCH(unique_sub[[#This Row],[SSGUID]],allsections[SGUID],0),2)</f>
        <v>-</v>
      </c>
      <c r="N32">
        <f>INDEX(allsections[[S]:[Order]],MATCH(unique_sub[[#This Row],[SSGUID]],allsections[SGUID],0),3)</f>
        <v>3302</v>
      </c>
      <c r="P32" t="s">
        <v>1422</v>
      </c>
      <c r="Q32" t="s">
        <v>1440</v>
      </c>
      <c r="R32" s="10" t="str">
        <f t="shared" si="0"/>
        <v>1NXB83vWchkgtYCMUnCsww67jQXmb714JA7JO68yT9WJ</v>
      </c>
      <c r="S32" s="10">
        <f>INDEX(allsections[[S]:[Order]],MATCH(P32,allsections[SGUID],0),3)</f>
        <v>1</v>
      </c>
      <c r="T32" s="10">
        <f>INDEX(allsections[[S]:[Order]],MATCH(Q32,allsections[SGUID],0),3)</f>
        <v>10200</v>
      </c>
      <c r="U32" t="str">
        <f>INDEX(sectionsubsection_download[],MATCH(sectionsubsection[[#This Row],[Title]],sectionsubsection_download[Title],0),6)</f>
        <v>4X9BF4KV3KpGvjFEy9t02S</v>
      </c>
      <c r="V32">
        <f>COUNTIF(Z:Z,sectionsubsection[[#This Row],[Title]])</f>
        <v>1</v>
      </c>
      <c r="Z32" s="18" t="s">
        <v>1795</v>
      </c>
      <c r="AA32" s="18" t="e">
        <f>INDEX(allsections[[S]:[Order]],MATCH(X32,allsections[SGUID],0),3)</f>
        <v>#N/A</v>
      </c>
      <c r="AB32" s="18" t="e">
        <f>INDEX(allsections[[S]:[Order]],MATCH(Y32,allsections[SGUID],0),3)</f>
        <v>#N/A</v>
      </c>
      <c r="AC32" t="s">
        <v>1796</v>
      </c>
    </row>
    <row r="33" spans="1:29" ht="58">
      <c r="A33" t="s">
        <v>1797</v>
      </c>
      <c r="B33" s="17" t="s">
        <v>1798</v>
      </c>
      <c r="D33">
        <v>3005</v>
      </c>
      <c r="K33" t="s">
        <v>1645</v>
      </c>
      <c r="L33" t="str">
        <f>INDEX(allsections[[S]:[Order]],MATCH(unique_sub[[#This Row],[SSGUID]],allsections[SGUID],0),1)</f>
        <v>FV 33.03 Temperature and humidity control</v>
      </c>
      <c r="M33" t="str">
        <f>INDEX(allsections[[S]:[Order]],MATCH(unique_sub[[#This Row],[SSGUID]],allsections[SGUID],0),2)</f>
        <v>-</v>
      </c>
      <c r="N33">
        <f>INDEX(allsections[[S]:[Order]],MATCH(unique_sub[[#This Row],[SSGUID]],allsections[SGUID],0),3)</f>
        <v>3303</v>
      </c>
      <c r="P33" t="s">
        <v>1422</v>
      </c>
      <c r="Q33" t="s">
        <v>1447</v>
      </c>
      <c r="R33" s="10" t="str">
        <f t="shared" si="0"/>
        <v>1NXB83vWchkgtYCMUnCswwppb9y4rPwbUUBCj5QAkxS</v>
      </c>
      <c r="S33" s="10">
        <f>INDEX(allsections[[S]:[Order]],MATCH(P33,allsections[SGUID],0),3)</f>
        <v>1</v>
      </c>
      <c r="T33" s="10">
        <f>INDEX(allsections[[S]:[Order]],MATCH(Q33,allsections[SGUID],0),3)</f>
        <v>10102</v>
      </c>
      <c r="U33" t="str">
        <f>INDEX(sectionsubsection_download[],MATCH(sectionsubsection[[#This Row],[Title]],sectionsubsection_download[Title],0),6)</f>
        <v>59FpkfZMxeZJmF6taxFjwS</v>
      </c>
      <c r="V33">
        <f>COUNTIF(Z:Z,sectionsubsection[[#This Row],[Title]])</f>
        <v>1</v>
      </c>
      <c r="Z33" s="18" t="s">
        <v>1799</v>
      </c>
      <c r="AA33" s="18" t="e">
        <f>INDEX(allsections[[S]:[Order]],MATCH(X33,allsections[SGUID],0),3)</f>
        <v>#N/A</v>
      </c>
      <c r="AB33" s="18" t="e">
        <f>INDEX(allsections[[S]:[Order]],MATCH(Y33,allsections[SGUID],0),3)</f>
        <v>#N/A</v>
      </c>
      <c r="AC33" t="s">
        <v>1800</v>
      </c>
    </row>
    <row r="34" spans="1:29" ht="87">
      <c r="A34" t="s">
        <v>1801</v>
      </c>
      <c r="B34" s="17" t="s">
        <v>1802</v>
      </c>
      <c r="D34">
        <v>28</v>
      </c>
      <c r="K34" t="s">
        <v>1627</v>
      </c>
      <c r="L34" t="str">
        <f>INDEX(allsections[[S]:[Order]],MATCH(unique_sub[[#This Row],[SSGUID]],allsections[SGUID],0),1)</f>
        <v>FV 33.06 Environmental monitoring program</v>
      </c>
      <c r="M34" t="str">
        <f>INDEX(allsections[[S]:[Order]],MATCH(unique_sub[[#This Row],[SSGUID]],allsections[SGUID],0),2)</f>
        <v>-</v>
      </c>
      <c r="N34">
        <f>INDEX(allsections[[S]:[Order]],MATCH(unique_sub[[#This Row],[SSGUID]],allsections[SGUID],0),3)</f>
        <v>3306</v>
      </c>
      <c r="P34" t="s">
        <v>1422</v>
      </c>
      <c r="Q34" t="s">
        <v>1457</v>
      </c>
      <c r="R34" s="10" t="str">
        <f t="shared" si="0"/>
        <v>1NXB83vWchkgtYCMUnCsww3xDgKt7CA6fhZm7YTtTFG0</v>
      </c>
      <c r="S34" s="10">
        <f>INDEX(allsections[[S]:[Order]],MATCH(P34,allsections[SGUID],0),3)</f>
        <v>1</v>
      </c>
      <c r="T34" s="10">
        <f>INDEX(allsections[[S]:[Order]],MATCH(Q34,allsections[SGUID],0),3)</f>
        <v>10101</v>
      </c>
      <c r="U34" t="str">
        <f>INDEX(sectionsubsection_download[],MATCH(sectionsubsection[[#This Row],[Title]],sectionsubsection_download[Title],0),6)</f>
        <v>5FrsC2nPPjN1tPrqF38xnE</v>
      </c>
      <c r="V34">
        <f>COUNTIF(Z:Z,sectionsubsection[[#This Row],[Title]])</f>
        <v>1</v>
      </c>
      <c r="Z34" s="18" t="s">
        <v>1803</v>
      </c>
      <c r="AA34" s="18" t="e">
        <f>INDEX(allsections[[S]:[Order]],MATCH(X34,allsections[SGUID],0),3)</f>
        <v>#N/A</v>
      </c>
      <c r="AB34" s="18" t="e">
        <f>INDEX(allsections[[S]:[Order]],MATCH(Y34,allsections[SGUID],0),3)</f>
        <v>#N/A</v>
      </c>
      <c r="AC34" t="s">
        <v>1804</v>
      </c>
    </row>
    <row r="35" spans="1:29" ht="72.5">
      <c r="A35" t="s">
        <v>1805</v>
      </c>
      <c r="B35" s="17" t="s">
        <v>1806</v>
      </c>
      <c r="D35">
        <v>29</v>
      </c>
      <c r="K35" t="s">
        <v>1633</v>
      </c>
      <c r="L35" t="str">
        <f>INDEX(allsections[[S]:[Order]],MATCH(unique_sub[[#This Row],[SSGUID]],allsections[SGUID],0),1)</f>
        <v>FV 33.04 Pest control</v>
      </c>
      <c r="M35" t="str">
        <f>INDEX(allsections[[S]:[Order]],MATCH(unique_sub[[#This Row],[SSGUID]],allsections[SGUID],0),2)</f>
        <v>-</v>
      </c>
      <c r="N35">
        <f>INDEX(allsections[[S]:[Order]],MATCH(unique_sub[[#This Row],[SSGUID]],allsections[SGUID],0),3)</f>
        <v>3304</v>
      </c>
      <c r="P35" t="s">
        <v>1422</v>
      </c>
      <c r="Q35" t="s">
        <v>1467</v>
      </c>
      <c r="R35" s="10" t="str">
        <f t="shared" ref="R35:R55" si="1">P35&amp;Q35</f>
        <v>1NXB83vWchkgtYCMUnCsww4vucxRo0LZSSTw9GJs9K5C</v>
      </c>
      <c r="S35" s="10">
        <f>INDEX(allsections[[S]:[Order]],MATCH(P35,allsections[SGUID],0),3)</f>
        <v>1</v>
      </c>
      <c r="T35" s="10">
        <f>INDEX(allsections[[S]:[Order]],MATCH(Q35,allsections[SGUID],0),3)</f>
        <v>10100</v>
      </c>
      <c r="U35" t="str">
        <f>INDEX(sectionsubsection_download[],MATCH(sectionsubsection[[#This Row],[Title]],sectionsubsection_download[Title],0),6)</f>
        <v>2r0PKamibVjT154Mt6ZyZr</v>
      </c>
      <c r="V35">
        <f>COUNTIF(Z:Z,sectionsubsection[[#This Row],[Title]])</f>
        <v>1</v>
      </c>
      <c r="Z35" s="18" t="s">
        <v>1807</v>
      </c>
      <c r="AA35" s="18" t="e">
        <f>INDEX(allsections[[S]:[Order]],MATCH(X35,allsections[SGUID],0),3)</f>
        <v>#N/A</v>
      </c>
      <c r="AB35" s="18" t="e">
        <f>INDEX(allsections[[S]:[Order]],MATCH(Y35,allsections[SGUID],0),3)</f>
        <v>#N/A</v>
      </c>
      <c r="AC35" t="s">
        <v>1808</v>
      </c>
    </row>
    <row r="36" spans="1:29" ht="58">
      <c r="A36" t="s">
        <v>1809</v>
      </c>
      <c r="B36" s="17" t="s">
        <v>1810</v>
      </c>
      <c r="D36">
        <v>25</v>
      </c>
      <c r="K36" t="s">
        <v>1489</v>
      </c>
      <c r="L36" t="str">
        <f>INDEX(allsections[[S]:[Order]],MATCH(unique_sub[[#This Row],[SSGUID]],allsections[SGUID],0),1)</f>
        <v>FV 32.01 Plant protection product management</v>
      </c>
      <c r="M36" t="str">
        <f>INDEX(allsections[[S]:[Order]],MATCH(unique_sub[[#This Row],[SSGUID]],allsections[SGUID],0),2)</f>
        <v>-</v>
      </c>
      <c r="N36">
        <f>INDEX(allsections[[S]:[Order]],MATCH(unique_sub[[#This Row],[SSGUID]],allsections[SGUID],0),3)</f>
        <v>3201</v>
      </c>
      <c r="P36" t="s">
        <v>1626</v>
      </c>
      <c r="Q36" t="s">
        <v>1639</v>
      </c>
      <c r="R36" s="10" t="str">
        <f t="shared" si="1"/>
        <v>6SSbkfthK0LYaxbv5b14GB6v0SS1OCIEL11DaUsdV8qY</v>
      </c>
      <c r="S36" s="10">
        <f>INDEX(allsections[[S]:[Order]],MATCH(P36,allsections[SGUID],0),3)</f>
        <v>33</v>
      </c>
      <c r="T36" s="10">
        <f>INDEX(allsections[[S]:[Order]],MATCH(Q36,allsections[SGUID],0),3)</f>
        <v>3305</v>
      </c>
      <c r="U36" t="str">
        <f>INDEX(sectionsubsection_download[],MATCH(sectionsubsection[[#This Row],[Title]],sectionsubsection_download[Title],0),6)</f>
        <v>6akCg1bzbz31hRuysr8H2o</v>
      </c>
      <c r="V36">
        <f>COUNTIF(Z:Z,sectionsubsection[[#This Row],[Title]])</f>
        <v>1</v>
      </c>
      <c r="Z36" s="18" t="s">
        <v>1811</v>
      </c>
      <c r="AA36" s="18" t="e">
        <f>INDEX(allsections[[S]:[Order]],MATCH(X36,allsections[SGUID],0),3)</f>
        <v>#N/A</v>
      </c>
      <c r="AB36" s="18" t="e">
        <f>INDEX(allsections[[S]:[Order]],MATCH(Y36,allsections[SGUID],0),3)</f>
        <v>#N/A</v>
      </c>
      <c r="AC36" t="s">
        <v>1812</v>
      </c>
    </row>
    <row r="37" spans="1:29" ht="87">
      <c r="A37" t="s">
        <v>1488</v>
      </c>
      <c r="B37" s="17" t="s">
        <v>1813</v>
      </c>
      <c r="C37" t="s">
        <v>155</v>
      </c>
      <c r="D37">
        <v>32</v>
      </c>
      <c r="K37" t="s">
        <v>1512</v>
      </c>
      <c r="L37" t="str">
        <f>INDEX(allsections[[S]:[Order]],MATCH(unique_sub[[#This Row],[SSGUID]],allsections[SGUID],0),1)</f>
        <v>FV 32.02 Application records</v>
      </c>
      <c r="M37" t="str">
        <f>INDEX(allsections[[S]:[Order]],MATCH(unique_sub[[#This Row],[SSGUID]],allsections[SGUID],0),2)</f>
        <v>-</v>
      </c>
      <c r="N37">
        <f>INDEX(allsections[[S]:[Order]],MATCH(unique_sub[[#This Row],[SSGUID]],allsections[SGUID],0),3)</f>
        <v>3202</v>
      </c>
      <c r="P37" t="s">
        <v>1555</v>
      </c>
      <c r="Q37" t="s">
        <v>1046</v>
      </c>
      <c r="R37" s="10" t="str">
        <f t="shared" si="1"/>
        <v>31r3O7m6YdmvyCuOWIOMh65TvyR0UgB0EOmnMkFaZftX</v>
      </c>
      <c r="S37" s="10">
        <f>INDEX(allsections[[S]:[Order]],MATCH(P37,allsections[SGUID],0),3)</f>
        <v>12</v>
      </c>
      <c r="T37" s="10">
        <f>INDEX(allsections[[S]:[Order]],MATCH(Q37,allsections[SGUID],0),3)</f>
        <v>0</v>
      </c>
      <c r="U37" t="str">
        <f>INDEX(sectionsubsection_download[],MATCH(sectionsubsection[[#This Row],[Title]],sectionsubsection_download[Title],0),6)</f>
        <v>2gbDib5iDBqNNbrpbd3LT0</v>
      </c>
      <c r="V37">
        <f>COUNTIF(Z:Z,sectionsubsection[[#This Row],[Title]])</f>
        <v>1</v>
      </c>
      <c r="Z37" s="18" t="s">
        <v>1814</v>
      </c>
      <c r="AA37" s="18" t="e">
        <f>INDEX(allsections[[S]:[Order]],MATCH(X37,allsections[SGUID],0),3)</f>
        <v>#N/A</v>
      </c>
      <c r="AB37" s="18" t="e">
        <f>INDEX(allsections[[S]:[Order]],MATCH(Y37,allsections[SGUID],0),3)</f>
        <v>#N/A</v>
      </c>
      <c r="AC37" t="s">
        <v>1815</v>
      </c>
    </row>
    <row r="38" spans="1:29" ht="72.5">
      <c r="A38" t="s">
        <v>1816</v>
      </c>
      <c r="B38" s="17" t="s">
        <v>1817</v>
      </c>
      <c r="C38" t="s">
        <v>155</v>
      </c>
      <c r="D38">
        <v>29</v>
      </c>
      <c r="K38" t="s">
        <v>1501</v>
      </c>
      <c r="L38" t="str">
        <f>INDEX(allsections[[S]:[Order]],MATCH(unique_sub[[#This Row],[SSGUID]],allsections[SGUID],0),1)</f>
        <v>FV 32.09 Plant protection product and postharvest treatment product storage</v>
      </c>
      <c r="M38" t="str">
        <f>INDEX(allsections[[S]:[Order]],MATCH(unique_sub[[#This Row],[SSGUID]],allsections[SGUID],0),2)</f>
        <v>-</v>
      </c>
      <c r="N38">
        <f>INDEX(allsections[[S]:[Order]],MATCH(unique_sub[[#This Row],[SSGUID]],allsections[SGUID],0),3)</f>
        <v>3209</v>
      </c>
      <c r="P38" t="s">
        <v>1532</v>
      </c>
      <c r="Q38" t="s">
        <v>1046</v>
      </c>
      <c r="R38" s="10" t="str">
        <f t="shared" si="1"/>
        <v>4UI39RIn6YI8gQZpGRKexG5TvyR0UgB0EOmnMkFaZftX</v>
      </c>
      <c r="S38" s="10">
        <f>INDEX(allsections[[S]:[Order]],MATCH(P38,allsections[SGUID],0),3)</f>
        <v>25</v>
      </c>
      <c r="T38" s="10">
        <f>INDEX(allsections[[S]:[Order]],MATCH(Q38,allsections[SGUID],0),3)</f>
        <v>0</v>
      </c>
      <c r="U38" t="str">
        <f>INDEX(sectionsubsection_download[],MATCH(sectionsubsection[[#This Row],[Title]],sectionsubsection_download[Title],0),6)</f>
        <v>2p77rPdFZt9MG3aWryompi</v>
      </c>
      <c r="V38">
        <f>COUNTIF(Z:Z,sectionsubsection[[#This Row],[Title]])</f>
        <v>1</v>
      </c>
      <c r="Z38" s="18" t="s">
        <v>1818</v>
      </c>
      <c r="AA38" s="18" t="e">
        <f>INDEX(allsections[[S]:[Order]],MATCH(X38,allsections[SGUID],0),3)</f>
        <v>#N/A</v>
      </c>
      <c r="AB38" s="18" t="e">
        <f>INDEX(allsections[[S]:[Order]],MATCH(Y38,allsections[SGUID],0),3)</f>
        <v>#N/A</v>
      </c>
      <c r="AC38" t="s">
        <v>1819</v>
      </c>
    </row>
    <row r="39" spans="1:29" ht="87">
      <c r="A39" t="s">
        <v>1820</v>
      </c>
      <c r="B39" s="17" t="s">
        <v>1821</v>
      </c>
      <c r="C39" t="s">
        <v>155</v>
      </c>
      <c r="D39">
        <v>28</v>
      </c>
      <c r="K39" t="s">
        <v>1519</v>
      </c>
      <c r="L39" t="str">
        <f>INDEX(allsections[[S]:[Order]],MATCH(unique_sub[[#This Row],[SSGUID]],allsections[SGUID],0),1)</f>
        <v>FV 20.03 Personal protective equipment</v>
      </c>
      <c r="M39" t="str">
        <f>INDEX(allsections[[S]:[Order]],MATCH(unique_sub[[#This Row],[SSGUID]],allsections[SGUID],0),2)</f>
        <v>-</v>
      </c>
      <c r="N39">
        <f>INDEX(allsections[[S]:[Order]],MATCH(unique_sub[[#This Row],[SSGUID]],allsections[SGUID],0),3)</f>
        <v>2003</v>
      </c>
      <c r="P39" t="s">
        <v>1525</v>
      </c>
      <c r="Q39" t="s">
        <v>1046</v>
      </c>
      <c r="R39" s="10" t="str">
        <f t="shared" si="1"/>
        <v>2RFsPSHa2XlX0JHYiJO2Wc5TvyR0UgB0EOmnMkFaZftX</v>
      </c>
      <c r="S39" s="10">
        <f>INDEX(allsections[[S]:[Order]],MATCH(P39,allsections[SGUID],0),3)</f>
        <v>3</v>
      </c>
      <c r="T39" s="10">
        <f>INDEX(allsections[[S]:[Order]],MATCH(Q39,allsections[SGUID],0),3)</f>
        <v>0</v>
      </c>
      <c r="U39" t="str">
        <f>INDEX(sectionsubsection_download[],MATCH(sectionsubsection[[#This Row],[Title]],sectionsubsection_download[Title],0),6)</f>
        <v>OkwgpiefJyhKOx86JFmLs</v>
      </c>
      <c r="V39">
        <f>COUNTIF(Z:Z,sectionsubsection[[#This Row],[Title]])</f>
        <v>1</v>
      </c>
      <c r="Z39" s="18" t="s">
        <v>1822</v>
      </c>
      <c r="AA39" s="18" t="e">
        <f>INDEX(allsections[[S]:[Order]],MATCH(X39,allsections[SGUID],0),3)</f>
        <v>#N/A</v>
      </c>
      <c r="AB39" s="18" t="e">
        <f>INDEX(allsections[[S]:[Order]],MATCH(Y39,allsections[SGUID],0),3)</f>
        <v>#N/A</v>
      </c>
      <c r="AC39" t="s">
        <v>1823</v>
      </c>
    </row>
    <row r="40" spans="1:29" ht="58">
      <c r="A40" t="s">
        <v>1532</v>
      </c>
      <c r="B40" s="17" t="s">
        <v>1824</v>
      </c>
      <c r="C40" t="s">
        <v>155</v>
      </c>
      <c r="D40">
        <v>25</v>
      </c>
      <c r="P40" t="s">
        <v>1538</v>
      </c>
      <c r="Q40" t="s">
        <v>1046</v>
      </c>
      <c r="R40" s="10" t="str">
        <f t="shared" si="1"/>
        <v>1LqxqbMnYmX3O47nTDkHLF5TvyR0UgB0EOmnMkFaZftX</v>
      </c>
      <c r="S40" s="10">
        <f>INDEX(allsections[[S]:[Order]],MATCH(P40,allsections[SGUID],0),3)</f>
        <v>11</v>
      </c>
      <c r="T40" s="10">
        <f>INDEX(allsections[[S]:[Order]],MATCH(Q40,allsections[SGUID],0),3)</f>
        <v>0</v>
      </c>
      <c r="U40" t="str">
        <f>INDEX(sectionsubsection_download[],MATCH(sectionsubsection[[#This Row],[Title]],sectionsubsection_download[Title],0),6)</f>
        <v>6CSFbUgkhrbJU87vlKmRUq</v>
      </c>
      <c r="V40">
        <f>COUNTIF(Z:Z,sectionsubsection[[#This Row],[Title]])</f>
        <v>1</v>
      </c>
      <c r="Z40" s="18" t="s">
        <v>1825</v>
      </c>
      <c r="AA40" s="18" t="e">
        <f>INDEX(allsections[[S]:[Order]],MATCH(X40,allsections[SGUID],0),3)</f>
        <v>#N/A</v>
      </c>
      <c r="AB40" s="18" t="e">
        <f>INDEX(allsections[[S]:[Order]],MATCH(Y40,allsections[SGUID],0),3)</f>
        <v>#N/A</v>
      </c>
      <c r="AC40" t="s">
        <v>1826</v>
      </c>
    </row>
    <row r="41" spans="1:29" ht="87">
      <c r="A41" t="s">
        <v>1827</v>
      </c>
      <c r="B41" s="17" t="s">
        <v>1828</v>
      </c>
      <c r="C41" t="s">
        <v>155</v>
      </c>
      <c r="D41">
        <v>1203</v>
      </c>
      <c r="P41" t="s">
        <v>1544</v>
      </c>
      <c r="Q41" t="s">
        <v>1046</v>
      </c>
      <c r="R41" s="10" t="str">
        <f t="shared" si="1"/>
        <v>6PzSKiJw1bRFye5uX49taK5TvyR0UgB0EOmnMkFaZftX</v>
      </c>
      <c r="S41" s="10">
        <f>INDEX(allsections[[S]:[Order]],MATCH(P41,allsections[SGUID],0),3)</f>
        <v>5</v>
      </c>
      <c r="T41" s="10">
        <f>INDEX(allsections[[S]:[Order]],MATCH(Q41,allsections[SGUID],0),3)</f>
        <v>0</v>
      </c>
      <c r="U41" t="str">
        <f>INDEX(sectionsubsection_download[],MATCH(sectionsubsection[[#This Row],[Title]],sectionsubsection_download[Title],0),6)</f>
        <v>Oa7r1b8qY2CRF4UuPKcN3</v>
      </c>
      <c r="V41">
        <f>COUNTIF(Z:Z,sectionsubsection[[#This Row],[Title]])</f>
        <v>1</v>
      </c>
      <c r="Z41" s="18" t="s">
        <v>1829</v>
      </c>
      <c r="AA41" s="18" t="e">
        <f>INDEX(allsections[[S]:[Order]],MATCH(X41,allsections[SGUID],0),3)</f>
        <v>#N/A</v>
      </c>
      <c r="AB41" s="18" t="e">
        <f>INDEX(allsections[[S]:[Order]],MATCH(Y41,allsections[SGUID],0),3)</f>
        <v>#N/A</v>
      </c>
      <c r="AC41" t="s">
        <v>1830</v>
      </c>
    </row>
    <row r="42" spans="1:29" ht="72.5">
      <c r="A42" t="s">
        <v>1831</v>
      </c>
      <c r="B42" s="17" t="s">
        <v>1832</v>
      </c>
      <c r="C42" t="s">
        <v>155</v>
      </c>
      <c r="D42">
        <v>1201</v>
      </c>
      <c r="P42" t="s">
        <v>1561</v>
      </c>
      <c r="Q42" t="s">
        <v>1046</v>
      </c>
      <c r="R42" s="10" t="str">
        <f t="shared" si="1"/>
        <v>3BmiRfV14Y9UArHysfO3zs5TvyR0UgB0EOmnMkFaZftX</v>
      </c>
      <c r="S42" s="10">
        <f>INDEX(allsections[[S]:[Order]],MATCH(P42,allsections[SGUID],0),3)</f>
        <v>21</v>
      </c>
      <c r="T42" s="10">
        <f>INDEX(allsections[[S]:[Order]],MATCH(Q42,allsections[SGUID],0),3)</f>
        <v>0</v>
      </c>
      <c r="U42" t="str">
        <f>INDEX(sectionsubsection_download[],MATCH(sectionsubsection[[#This Row],[Title]],sectionsubsection_download[Title],0),6)</f>
        <v>2KVEEE9taT1qBKZw1pM15e</v>
      </c>
      <c r="V42">
        <f>COUNTIF(Z:Z,sectionsubsection[[#This Row],[Title]])</f>
        <v>1</v>
      </c>
      <c r="Z42" s="18" t="s">
        <v>1833</v>
      </c>
      <c r="AA42" s="18" t="e">
        <f>INDEX(allsections[[S]:[Order]],MATCH(X42,allsections[SGUID],0),3)</f>
        <v>#N/A</v>
      </c>
      <c r="AB42" s="18" t="e">
        <f>INDEX(allsections[[S]:[Order]],MATCH(Y42,allsections[SGUID],0),3)</f>
        <v>#N/A</v>
      </c>
      <c r="AC42" t="s">
        <v>1834</v>
      </c>
    </row>
    <row r="43" spans="1:29" ht="72.5">
      <c r="A43" t="s">
        <v>1835</v>
      </c>
      <c r="B43" s="17" t="s">
        <v>1836</v>
      </c>
      <c r="C43" t="s">
        <v>155</v>
      </c>
      <c r="D43">
        <v>802</v>
      </c>
      <c r="P43" t="s">
        <v>1567</v>
      </c>
      <c r="Q43" t="s">
        <v>1046</v>
      </c>
      <c r="R43" s="10" t="str">
        <f t="shared" si="1"/>
        <v>1gpvHRL3jcuK0YTVBxeDJK5TvyR0UgB0EOmnMkFaZftX</v>
      </c>
      <c r="S43" s="10">
        <f>INDEX(allsections[[S]:[Order]],MATCH(P43,allsections[SGUID],0),3)</f>
        <v>19</v>
      </c>
      <c r="T43" s="10">
        <f>INDEX(allsections[[S]:[Order]],MATCH(Q43,allsections[SGUID],0),3)</f>
        <v>0</v>
      </c>
      <c r="U43" t="str">
        <f>INDEX(sectionsubsection_download[],MATCH(sectionsubsection[[#This Row],[Title]],sectionsubsection_download[Title],0),6)</f>
        <v>4zSkvUbTdlSMEjoMX9r149</v>
      </c>
      <c r="V43">
        <f>COUNTIF(Z:Z,sectionsubsection[[#This Row],[Title]])</f>
        <v>1</v>
      </c>
      <c r="Z43" s="18" t="s">
        <v>1837</v>
      </c>
      <c r="AA43" s="18" t="e">
        <f>INDEX(allsections[[S]:[Order]],MATCH(X43,allsections[SGUID],0),3)</f>
        <v>#N/A</v>
      </c>
      <c r="AB43" s="18" t="e">
        <f>INDEX(allsections[[S]:[Order]],MATCH(Y43,allsections[SGUID],0),3)</f>
        <v>#N/A</v>
      </c>
      <c r="AC43" t="s">
        <v>1838</v>
      </c>
    </row>
    <row r="44" spans="1:29" ht="43.5">
      <c r="A44" t="s">
        <v>1839</v>
      </c>
      <c r="B44" s="17" t="s">
        <v>1840</v>
      </c>
      <c r="C44" t="s">
        <v>155</v>
      </c>
      <c r="D44">
        <v>8</v>
      </c>
      <c r="P44" t="s">
        <v>1598</v>
      </c>
      <c r="Q44" t="s">
        <v>1599</v>
      </c>
      <c r="R44" s="10" t="str">
        <f t="shared" si="1"/>
        <v>696jSQYmLVDJoD3UnofwTY4YYEAFlKQL7dZttPmpxB2F</v>
      </c>
      <c r="S44" s="10">
        <f>INDEX(allsections[[S]:[Order]],MATCH(P44,allsections[SGUID],0),3)</f>
        <v>30</v>
      </c>
      <c r="T44" s="10">
        <f>INDEX(allsections[[S]:[Order]],MATCH(Q44,allsections[SGUID],0),3)</f>
        <v>3001</v>
      </c>
      <c r="U44" t="str">
        <f>INDEX(sectionsubsection_download[],MATCH(sectionsubsection[[#This Row],[Title]],sectionsubsection_download[Title],0),6)</f>
        <v>3snGfVLt7Wxd5FZGpG4j8y</v>
      </c>
      <c r="V44">
        <f>COUNTIF(Z:Z,sectionsubsection[[#This Row],[Title]])</f>
        <v>1</v>
      </c>
      <c r="Z44" s="18" t="s">
        <v>1841</v>
      </c>
      <c r="AA44" s="18" t="e">
        <f>INDEX(allsections[[S]:[Order]],MATCH(X44,allsections[SGUID],0),3)</f>
        <v>#N/A</v>
      </c>
      <c r="AB44" s="18" t="e">
        <f>INDEX(allsections[[S]:[Order]],MATCH(Y44,allsections[SGUID],0),3)</f>
        <v>#N/A</v>
      </c>
      <c r="AC44" t="s">
        <v>1842</v>
      </c>
    </row>
    <row r="45" spans="1:29" ht="87">
      <c r="A45" t="s">
        <v>1843</v>
      </c>
      <c r="B45" s="17" t="s">
        <v>1844</v>
      </c>
      <c r="C45" t="s">
        <v>155</v>
      </c>
      <c r="D45">
        <v>701</v>
      </c>
      <c r="P45" t="s">
        <v>1598</v>
      </c>
      <c r="Q45" t="s">
        <v>1605</v>
      </c>
      <c r="R45" s="10" t="str">
        <f t="shared" si="1"/>
        <v>696jSQYmLVDJoD3UnofwTY253gbk0kdnSSFyQX6iFKWy</v>
      </c>
      <c r="S45" s="10">
        <f>INDEX(allsections[[S]:[Order]],MATCH(P45,allsections[SGUID],0),3)</f>
        <v>30</v>
      </c>
      <c r="T45" s="10">
        <f>INDEX(allsections[[S]:[Order]],MATCH(Q45,allsections[SGUID],0),3)</f>
        <v>3005</v>
      </c>
      <c r="U45" t="str">
        <f>INDEX(sectionsubsection_download[],MATCH(sectionsubsection[[#This Row],[Title]],sectionsubsection_download[Title],0),6)</f>
        <v>4V5PDUBdj9Q0i7fbGfInQk</v>
      </c>
      <c r="V45">
        <f>COUNTIF(Z:Z,sectionsubsection[[#This Row],[Title]])</f>
        <v>1</v>
      </c>
      <c r="Z45" s="18" t="s">
        <v>1845</v>
      </c>
      <c r="AA45" s="18" t="e">
        <f>INDEX(allsections[[S]:[Order]],MATCH(X45,allsections[SGUID],0),3)</f>
        <v>#N/A</v>
      </c>
      <c r="AB45" s="18" t="e">
        <f>INDEX(allsections[[S]:[Order]],MATCH(Y45,allsections[SGUID],0),3)</f>
        <v>#N/A</v>
      </c>
      <c r="AC45" t="s">
        <v>1846</v>
      </c>
    </row>
    <row r="46" spans="1:29" ht="87">
      <c r="A46" t="s">
        <v>1847</v>
      </c>
      <c r="B46" s="17" t="s">
        <v>1848</v>
      </c>
      <c r="C46" t="s">
        <v>155</v>
      </c>
      <c r="D46">
        <v>7</v>
      </c>
      <c r="P46" t="s">
        <v>1673</v>
      </c>
      <c r="Q46" t="s">
        <v>1046</v>
      </c>
      <c r="R46" s="10" t="str">
        <f t="shared" si="1"/>
        <v>64cWD91pr0geaTi2ASvLb5TvyR0UgB0EOmnMkFaZftX</v>
      </c>
      <c r="S46" s="10">
        <f>INDEX(allsections[[S]:[Order]],MATCH(P46,allsections[SGUID],0),3)</f>
        <v>13</v>
      </c>
      <c r="T46" s="10">
        <f>INDEX(allsections[[S]:[Order]],MATCH(Q46,allsections[SGUID],0),3)</f>
        <v>0</v>
      </c>
      <c r="U46" t="str">
        <f>INDEX(sectionsubsection_download[],MATCH(sectionsubsection[[#This Row],[Title]],sectionsubsection_download[Title],0),6)</f>
        <v>2I5R4B5uqBuxo2ybSCGbHu</v>
      </c>
      <c r="V46">
        <f>COUNTIF(Z:Z,sectionsubsection[[#This Row],[Title]])</f>
        <v>1</v>
      </c>
      <c r="Z46" s="18" t="s">
        <v>1849</v>
      </c>
      <c r="AA46" s="18" t="e">
        <f>INDEX(allsections[[S]:[Order]],MATCH(X46,allsections[SGUID],0),3)</f>
        <v>#N/A</v>
      </c>
      <c r="AB46" s="18" t="e">
        <f>INDEX(allsections[[S]:[Order]],MATCH(Y46,allsections[SGUID],0),3)</f>
        <v>#N/A</v>
      </c>
      <c r="AC46" t="s">
        <v>1850</v>
      </c>
    </row>
    <row r="47" spans="1:29" ht="58">
      <c r="A47" t="s">
        <v>1851</v>
      </c>
      <c r="B47" s="17" t="s">
        <v>1852</v>
      </c>
      <c r="C47" t="s">
        <v>155</v>
      </c>
      <c r="D47">
        <v>406</v>
      </c>
      <c r="P47" t="s">
        <v>1626</v>
      </c>
      <c r="Q47" t="s">
        <v>1662</v>
      </c>
      <c r="R47" s="10" t="str">
        <f t="shared" si="1"/>
        <v>6SSbkfthK0LYaxbv5b14GBCewd3FqcwBMtVtTDK4h9s</v>
      </c>
      <c r="S47" s="10">
        <f>INDEX(allsections[[S]:[Order]],MATCH(P47,allsections[SGUID],0),3)</f>
        <v>33</v>
      </c>
      <c r="T47" s="10">
        <f>INDEX(allsections[[S]:[Order]],MATCH(Q47,allsections[SGUID],0),3)</f>
        <v>3301</v>
      </c>
      <c r="U47" t="str">
        <f>INDEX(sectionsubsection_download[],MATCH(sectionsubsection[[#This Row],[Title]],sectionsubsection_download[Title],0),6)</f>
        <v>3LyKIn2zocb3lDNExH1RfM</v>
      </c>
      <c r="V47">
        <f>COUNTIF(Z:Z,sectionsubsection[[#This Row],[Title]])</f>
        <v>1</v>
      </c>
      <c r="Z47" s="18" t="s">
        <v>1853</v>
      </c>
      <c r="AA47" s="18" t="e">
        <f>INDEX(allsections[[S]:[Order]],MATCH(X47,allsections[SGUID],0),3)</f>
        <v>#N/A</v>
      </c>
      <c r="AB47" s="18" t="e">
        <f>INDEX(allsections[[S]:[Order]],MATCH(Y47,allsections[SGUID],0),3)</f>
        <v>#N/A</v>
      </c>
      <c r="AC47" t="s">
        <v>1854</v>
      </c>
    </row>
    <row r="48" spans="1:29" ht="409.5">
      <c r="A48" t="s">
        <v>1855</v>
      </c>
      <c r="B48" s="17" t="s">
        <v>1856</v>
      </c>
      <c r="C48" s="17" t="s">
        <v>1857</v>
      </c>
      <c r="D48">
        <v>101</v>
      </c>
      <c r="P48" t="s">
        <v>1626</v>
      </c>
      <c r="Q48" t="s">
        <v>1651</v>
      </c>
      <c r="R48" s="10" t="str">
        <f t="shared" si="1"/>
        <v>6SSbkfthK0LYaxbv5b14GB7h4leQtnNFBbHHWbgN8lXM</v>
      </c>
      <c r="S48" s="10">
        <f>INDEX(allsections[[S]:[Order]],MATCH(P48,allsections[SGUID],0),3)</f>
        <v>33</v>
      </c>
      <c r="T48" s="10">
        <f>INDEX(allsections[[S]:[Order]],MATCH(Q48,allsections[SGUID],0),3)</f>
        <v>3302</v>
      </c>
      <c r="U48" t="str">
        <f>INDEX(sectionsubsection_download[],MATCH(sectionsubsection[[#This Row],[Title]],sectionsubsection_download[Title],0),6)</f>
        <v>7eAOPa3QKXk7fUsXuWAZQT</v>
      </c>
      <c r="V48">
        <f>COUNTIF(Z:Z,sectionsubsection[[#This Row],[Title]])</f>
        <v>1</v>
      </c>
      <c r="Z48" s="18" t="s">
        <v>1858</v>
      </c>
      <c r="AA48" s="18" t="e">
        <f>INDEX(allsections[[S]:[Order]],MATCH(X48,allsections[SGUID],0),3)</f>
        <v>#N/A</v>
      </c>
      <c r="AB48" s="18" t="e">
        <f>INDEX(allsections[[S]:[Order]],MATCH(Y48,allsections[SGUID],0),3)</f>
        <v>#N/A</v>
      </c>
      <c r="AC48" t="s">
        <v>1859</v>
      </c>
    </row>
    <row r="49" spans="1:29" ht="43.5">
      <c r="A49" t="s">
        <v>1860</v>
      </c>
      <c r="B49" s="17" t="s">
        <v>1861</v>
      </c>
      <c r="C49" s="17" t="s">
        <v>155</v>
      </c>
      <c r="D49">
        <v>1</v>
      </c>
      <c r="P49" t="s">
        <v>1626</v>
      </c>
      <c r="Q49" t="s">
        <v>1645</v>
      </c>
      <c r="R49" s="10" t="str">
        <f t="shared" si="1"/>
        <v>6SSbkfthK0LYaxbv5b14GB5RnRCz8ee4Zl9QUgeRKTHd</v>
      </c>
      <c r="S49" s="10">
        <f>INDEX(allsections[[S]:[Order]],MATCH(P49,allsections[SGUID],0),3)</f>
        <v>33</v>
      </c>
      <c r="T49" s="10">
        <f>INDEX(allsections[[S]:[Order]],MATCH(Q49,allsections[SGUID],0),3)</f>
        <v>3303</v>
      </c>
      <c r="U49" t="str">
        <f>INDEX(sectionsubsection_download[],MATCH(sectionsubsection[[#This Row],[Title]],sectionsubsection_download[Title],0),6)</f>
        <v>1o2yFFL4vOygH47fNAZmGV</v>
      </c>
      <c r="V49">
        <f>COUNTIF(Z:Z,sectionsubsection[[#This Row],[Title]])</f>
        <v>1</v>
      </c>
      <c r="Z49" s="18" t="s">
        <v>1862</v>
      </c>
      <c r="AA49" s="18" t="e">
        <f>INDEX(allsections[[S]:[Order]],MATCH(X49,allsections[SGUID],0),3)</f>
        <v>#N/A</v>
      </c>
      <c r="AB49" s="18" t="e">
        <f>INDEX(allsections[[S]:[Order]],MATCH(Y49,allsections[SGUID],0),3)</f>
        <v>#N/A</v>
      </c>
      <c r="AC49" t="s">
        <v>1863</v>
      </c>
    </row>
    <row r="50" spans="1:29" ht="116">
      <c r="A50" t="s">
        <v>1864</v>
      </c>
      <c r="B50" s="17" t="s">
        <v>1865</v>
      </c>
      <c r="C50" s="17" t="s">
        <v>155</v>
      </c>
      <c r="D50">
        <v>21</v>
      </c>
      <c r="P50" t="s">
        <v>1626</v>
      </c>
      <c r="Q50" t="s">
        <v>1627</v>
      </c>
      <c r="R50" s="10" t="str">
        <f t="shared" si="1"/>
        <v>6SSbkfthK0LYaxbv5b14GB1vk62VlZg3Zq6bcgLfSxGJ</v>
      </c>
      <c r="S50" s="10">
        <f>INDEX(allsections[[S]:[Order]],MATCH(P50,allsections[SGUID],0),3)</f>
        <v>33</v>
      </c>
      <c r="T50" s="10">
        <f>INDEX(allsections[[S]:[Order]],MATCH(Q50,allsections[SGUID],0),3)</f>
        <v>3306</v>
      </c>
      <c r="U50" t="str">
        <f>INDEX(sectionsubsection_download[],MATCH(sectionsubsection[[#This Row],[Title]],sectionsubsection_download[Title],0),6)</f>
        <v>31PFCSQaqCuB8q57zJg6RP</v>
      </c>
      <c r="V50">
        <f>COUNTIF(Z:Z,sectionsubsection[[#This Row],[Title]])</f>
        <v>1</v>
      </c>
      <c r="Z50" s="18" t="s">
        <v>1866</v>
      </c>
      <c r="AA50" s="18" t="e">
        <f>INDEX(allsections[[S]:[Order]],MATCH(X50,allsections[SGUID],0),3)</f>
        <v>#N/A</v>
      </c>
      <c r="AB50" s="18" t="e">
        <f>INDEX(allsections[[S]:[Order]],MATCH(Y50,allsections[SGUID],0),3)</f>
        <v>#N/A</v>
      </c>
      <c r="AC50" t="s">
        <v>1867</v>
      </c>
    </row>
    <row r="51" spans="1:29" ht="87">
      <c r="A51" t="s">
        <v>1868</v>
      </c>
      <c r="B51" s="17" t="s">
        <v>1869</v>
      </c>
      <c r="C51" s="17"/>
      <c r="D51">
        <v>32</v>
      </c>
      <c r="P51" t="s">
        <v>1626</v>
      </c>
      <c r="Q51" t="s">
        <v>1633</v>
      </c>
      <c r="R51" s="10" t="str">
        <f t="shared" si="1"/>
        <v>6SSbkfthK0LYaxbv5b14GB1OZTzJWvKeCm4lQLj2de5o</v>
      </c>
      <c r="S51" s="10">
        <f>INDEX(allsections[[S]:[Order]],MATCH(P51,allsections[SGUID],0),3)</f>
        <v>33</v>
      </c>
      <c r="T51" s="10">
        <f>INDEX(allsections[[S]:[Order]],MATCH(Q51,allsections[SGUID],0),3)</f>
        <v>3304</v>
      </c>
      <c r="U51" t="str">
        <f>INDEX(sectionsubsection_download[],MATCH(sectionsubsection[[#This Row],[Title]],sectionsubsection_download[Title],0),6)</f>
        <v>1P5WF4AhiUVjKU0eMjYNP3</v>
      </c>
      <c r="V51">
        <f>COUNTIF(Z:Z,sectionsubsection[[#This Row],[Title]])</f>
        <v>1</v>
      </c>
      <c r="Z51" s="18" t="s">
        <v>1870</v>
      </c>
      <c r="AA51" s="18" t="e">
        <f>INDEX(allsections[[S]:[Order]],MATCH(X51,allsections[SGUID],0),3)</f>
        <v>#N/A</v>
      </c>
      <c r="AB51" s="18" t="e">
        <f>INDEX(allsections[[S]:[Order]],MATCH(Y51,allsections[SGUID],0),3)</f>
        <v>#N/A</v>
      </c>
      <c r="AC51" t="s">
        <v>1871</v>
      </c>
    </row>
    <row r="52" spans="1:29" ht="43.5">
      <c r="A52" t="s">
        <v>1872</v>
      </c>
      <c r="B52" s="17" t="s">
        <v>1873</v>
      </c>
      <c r="C52" s="17"/>
      <c r="D52">
        <v>503</v>
      </c>
      <c r="P52" t="s">
        <v>1488</v>
      </c>
      <c r="Q52" t="s">
        <v>1489</v>
      </c>
      <c r="R52" s="10" t="str">
        <f t="shared" si="1"/>
        <v>6mrYpZ2GcLZ7AP1RVVry5GaeLabNl3CjngCaQDiZCnP</v>
      </c>
      <c r="S52" s="10">
        <f>INDEX(allsections[[S]:[Order]],MATCH(P52,allsections[SGUID],0),3)</f>
        <v>32</v>
      </c>
      <c r="T52" s="10">
        <f>INDEX(allsections[[S]:[Order]],MATCH(Q52,allsections[SGUID],0),3)</f>
        <v>3201</v>
      </c>
      <c r="U52" t="str">
        <f>INDEX(sectionsubsection_download[],MATCH(sectionsubsection[[#This Row],[Title]],sectionsubsection_download[Title],0),6)</f>
        <v>64tLhqUpveB3E8yVXVsubo</v>
      </c>
      <c r="V52">
        <f>COUNTIF(Z:Z,sectionsubsection[[#This Row],[Title]])</f>
        <v>1</v>
      </c>
      <c r="Z52" s="18" t="s">
        <v>1874</v>
      </c>
      <c r="AA52" s="18" t="e">
        <f>INDEX(allsections[[S]:[Order]],MATCH(X52,allsections[SGUID],0),3)</f>
        <v>#N/A</v>
      </c>
      <c r="AB52" s="18" t="e">
        <f>INDEX(allsections[[S]:[Order]],MATCH(Y52,allsections[SGUID],0),3)</f>
        <v>#N/A</v>
      </c>
      <c r="AC52" t="s">
        <v>1875</v>
      </c>
    </row>
    <row r="53" spans="1:29" ht="409.5">
      <c r="A53" t="s">
        <v>1876</v>
      </c>
      <c r="B53" s="17" t="s">
        <v>1877</v>
      </c>
      <c r="C53" s="17" t="s">
        <v>1878</v>
      </c>
      <c r="D53">
        <v>1</v>
      </c>
      <c r="P53" t="s">
        <v>1488</v>
      </c>
      <c r="Q53" t="s">
        <v>1512</v>
      </c>
      <c r="R53" s="10" t="str">
        <f t="shared" si="1"/>
        <v>6mrYpZ2GcLZ7AP1RVVry5G7te0V5sEO4j2gdaCHhqwRe</v>
      </c>
      <c r="S53" s="10">
        <f>INDEX(allsections[[S]:[Order]],MATCH(P53,allsections[SGUID],0),3)</f>
        <v>32</v>
      </c>
      <c r="T53" s="10">
        <f>INDEX(allsections[[S]:[Order]],MATCH(Q53,allsections[SGUID],0),3)</f>
        <v>3202</v>
      </c>
      <c r="U53" t="str">
        <f>INDEX(sectionsubsection_download[],MATCH(sectionsubsection[[#This Row],[Title]],sectionsubsection_download[Title],0),6)</f>
        <v>3G6XCS3kXxaiT6An6fyXYY</v>
      </c>
      <c r="V53">
        <f>COUNTIF(Z:Z,sectionsubsection[[#This Row],[Title]])</f>
        <v>1</v>
      </c>
      <c r="Z53" s="18" t="s">
        <v>1879</v>
      </c>
      <c r="AA53" s="18" t="e">
        <f>INDEX(allsections[[S]:[Order]],MATCH(X53,allsections[SGUID],0),3)</f>
        <v>#N/A</v>
      </c>
      <c r="AB53" s="18" t="e">
        <f>INDEX(allsections[[S]:[Order]],MATCH(Y53,allsections[SGUID],0),3)</f>
        <v>#N/A</v>
      </c>
      <c r="AC53" t="s">
        <v>1880</v>
      </c>
    </row>
    <row r="54" spans="1:29" ht="72.5">
      <c r="A54" t="s">
        <v>1881</v>
      </c>
      <c r="B54" s="17" t="s">
        <v>1882</v>
      </c>
      <c r="C54" s="17"/>
      <c r="D54">
        <v>33</v>
      </c>
      <c r="P54" t="s">
        <v>1488</v>
      </c>
      <c r="Q54" t="s">
        <v>1501</v>
      </c>
      <c r="R54" s="10" t="str">
        <f t="shared" si="1"/>
        <v>6mrYpZ2GcLZ7AP1RVVry5G7FzFPUI62I8icT9zFiqYBn</v>
      </c>
      <c r="S54" s="10">
        <f>INDEX(allsections[[S]:[Order]],MATCH(P54,allsections[SGUID],0),3)</f>
        <v>32</v>
      </c>
      <c r="T54" s="10">
        <f>INDEX(allsections[[S]:[Order]],MATCH(Q54,allsections[SGUID],0),3)</f>
        <v>3209</v>
      </c>
      <c r="U54" t="str">
        <f>INDEX(sectionsubsection_download[],MATCH(sectionsubsection[[#This Row],[Title]],sectionsubsection_download[Title],0),6)</f>
        <v>7qLHXfgMF1BvtNhEoTrOl1</v>
      </c>
      <c r="V54">
        <f>COUNTIF(Z:Z,sectionsubsection[[#This Row],[Title]])</f>
        <v>1</v>
      </c>
      <c r="Z54" s="18" t="s">
        <v>1883</v>
      </c>
      <c r="AA54" s="18" t="e">
        <f>INDEX(allsections[[S]:[Order]],MATCH(X54,allsections[SGUID],0),3)</f>
        <v>#N/A</v>
      </c>
      <c r="AB54" s="18" t="e">
        <f>INDEX(allsections[[S]:[Order]],MATCH(Y54,allsections[SGUID],0),3)</f>
        <v>#N/A</v>
      </c>
      <c r="AC54" t="s">
        <v>1884</v>
      </c>
    </row>
    <row r="55" spans="1:29" ht="72.5">
      <c r="A55" t="s">
        <v>1885</v>
      </c>
      <c r="B55" s="17" t="s">
        <v>1886</v>
      </c>
      <c r="C55" s="17"/>
      <c r="D55">
        <v>31</v>
      </c>
      <c r="P55" t="s">
        <v>1518</v>
      </c>
      <c r="Q55" t="s">
        <v>1519</v>
      </c>
      <c r="R55" s="10" t="str">
        <f t="shared" si="1"/>
        <v>2apQYV4sVGueZxb722p88222v7nnkQpO82gWNsHA3e6i</v>
      </c>
      <c r="S55" s="10">
        <f>INDEX(allsections[[S]:[Order]],MATCH(P55,allsections[SGUID],0),3)</f>
        <v>20</v>
      </c>
      <c r="T55" s="10">
        <f>INDEX(allsections[[S]:[Order]],MATCH(Q55,allsections[SGUID],0),3)</f>
        <v>2003</v>
      </c>
      <c r="U55" t="str">
        <f>INDEX(sectionsubsection_download[],MATCH(sectionsubsection[[#This Row],[Title]],sectionsubsection_download[Title],0),6)</f>
        <v>7cF7TZI0Gd9xPsfARGQ9l9</v>
      </c>
      <c r="V55">
        <f>COUNTIF(Z:Z,sectionsubsection[[#This Row],[Title]])</f>
        <v>1</v>
      </c>
      <c r="Z55" s="18" t="s">
        <v>1887</v>
      </c>
      <c r="AA55" s="18" t="e">
        <f>INDEX(allsections[[S]:[Order]],MATCH(X55,allsections[SGUID],0),3)</f>
        <v>#N/A</v>
      </c>
      <c r="AB55" s="18" t="e">
        <f>INDEX(allsections[[S]:[Order]],MATCH(Y55,allsections[SGUID],0),3)</f>
        <v>#N/A</v>
      </c>
      <c r="AC55" t="s">
        <v>1888</v>
      </c>
    </row>
    <row r="56" spans="1:29" ht="58">
      <c r="A56" t="s">
        <v>1889</v>
      </c>
      <c r="B56" s="17" t="s">
        <v>1890</v>
      </c>
      <c r="C56" s="17"/>
      <c r="D56">
        <v>30</v>
      </c>
      <c r="Z56" s="18" t="s">
        <v>1891</v>
      </c>
      <c r="AA56" s="18" t="e">
        <f>INDEX(allsections[[S]:[Order]],MATCH(X56,allsections[SGUID],0),3)</f>
        <v>#N/A</v>
      </c>
      <c r="AB56" s="18" t="e">
        <f>INDEX(allsections[[S]:[Order]],MATCH(Y56,allsections[SGUID],0),3)</f>
        <v>#N/A</v>
      </c>
      <c r="AC56" t="s">
        <v>1892</v>
      </c>
    </row>
    <row r="57" spans="1:29" ht="58">
      <c r="A57" t="s">
        <v>1893</v>
      </c>
      <c r="B57" s="17" t="s">
        <v>1894</v>
      </c>
      <c r="C57" s="17"/>
      <c r="D57">
        <v>28</v>
      </c>
      <c r="Z57" s="18" t="s">
        <v>1895</v>
      </c>
      <c r="AA57" s="18" t="e">
        <f>INDEX(allsections[[S]:[Order]],MATCH(X57,allsections[SGUID],0),3)</f>
        <v>#N/A</v>
      </c>
      <c r="AB57" s="18" t="e">
        <f>INDEX(allsections[[S]:[Order]],MATCH(Y57,allsections[SGUID],0),3)</f>
        <v>#N/A</v>
      </c>
      <c r="AC57" t="s">
        <v>1896</v>
      </c>
    </row>
    <row r="58" spans="1:29" ht="101.5">
      <c r="A58" t="s">
        <v>1897</v>
      </c>
      <c r="B58" s="17" t="s">
        <v>1898</v>
      </c>
      <c r="C58" s="17"/>
      <c r="D58">
        <v>27</v>
      </c>
      <c r="Z58" s="18" t="s">
        <v>1899</v>
      </c>
      <c r="AA58" s="18" t="e">
        <f>INDEX(allsections[[S]:[Order]],MATCH(X58,allsections[SGUID],0),3)</f>
        <v>#N/A</v>
      </c>
      <c r="AB58" s="18" t="e">
        <f>INDEX(allsections[[S]:[Order]],MATCH(Y58,allsections[SGUID],0),3)</f>
        <v>#N/A</v>
      </c>
      <c r="AC58" t="s">
        <v>1900</v>
      </c>
    </row>
    <row r="59" spans="1:29" ht="87">
      <c r="A59" t="s">
        <v>1901</v>
      </c>
      <c r="B59" s="17" t="s">
        <v>1902</v>
      </c>
      <c r="C59" s="17"/>
      <c r="D59">
        <v>26</v>
      </c>
      <c r="Z59" s="18" t="s">
        <v>1903</v>
      </c>
      <c r="AA59" s="18" t="e">
        <f>INDEX(allsections[[S]:[Order]],MATCH(X59,allsections[SGUID],0),3)</f>
        <v>#N/A</v>
      </c>
      <c r="AB59" s="18" t="e">
        <f>INDEX(allsections[[S]:[Order]],MATCH(Y59,allsections[SGUID],0),3)</f>
        <v>#N/A</v>
      </c>
      <c r="AC59" t="s">
        <v>1904</v>
      </c>
    </row>
    <row r="60" spans="1:29" ht="101.5">
      <c r="A60" t="s">
        <v>1905</v>
      </c>
      <c r="B60" s="17" t="s">
        <v>1906</v>
      </c>
      <c r="C60" s="17"/>
      <c r="D60">
        <v>24</v>
      </c>
      <c r="Z60" s="18" t="s">
        <v>1907</v>
      </c>
      <c r="AA60" s="18" t="e">
        <f>INDEX(allsections[[S]:[Order]],MATCH(X60,allsections[SGUID],0),3)</f>
        <v>#N/A</v>
      </c>
      <c r="AB60" s="18" t="e">
        <f>INDEX(allsections[[S]:[Order]],MATCH(Y60,allsections[SGUID],0),3)</f>
        <v>#N/A</v>
      </c>
      <c r="AC60" t="s">
        <v>1908</v>
      </c>
    </row>
    <row r="61" spans="1:29" ht="58">
      <c r="A61" t="s">
        <v>1909</v>
      </c>
      <c r="B61" s="17" t="s">
        <v>1910</v>
      </c>
      <c r="C61" s="17"/>
      <c r="D61">
        <v>23</v>
      </c>
      <c r="Z61" s="18" t="s">
        <v>1911</v>
      </c>
      <c r="AA61" s="18" t="e">
        <f>INDEX(allsections[[S]:[Order]],MATCH(X61,allsections[SGUID],0),3)</f>
        <v>#N/A</v>
      </c>
      <c r="AB61" s="18" t="e">
        <f>INDEX(allsections[[S]:[Order]],MATCH(Y61,allsections[SGUID],0),3)</f>
        <v>#N/A</v>
      </c>
      <c r="AC61" t="s">
        <v>1912</v>
      </c>
    </row>
    <row r="62" spans="1:29" ht="72.5">
      <c r="A62" t="s">
        <v>1913</v>
      </c>
      <c r="B62" s="17" t="s">
        <v>1914</v>
      </c>
      <c r="C62" s="17"/>
      <c r="D62">
        <v>22</v>
      </c>
      <c r="Z62" s="18" t="s">
        <v>1915</v>
      </c>
      <c r="AA62" s="18" t="e">
        <f>INDEX(allsections[[S]:[Order]],MATCH(X62,allsections[SGUID],0),3)</f>
        <v>#N/A</v>
      </c>
      <c r="AB62" s="18" t="e">
        <f>INDEX(allsections[[S]:[Order]],MATCH(Y62,allsections[SGUID],0),3)</f>
        <v>#N/A</v>
      </c>
      <c r="AC62" t="s">
        <v>1916</v>
      </c>
    </row>
    <row r="63" spans="1:29" ht="58">
      <c r="A63" t="s">
        <v>1917</v>
      </c>
      <c r="B63" s="17" t="s">
        <v>1918</v>
      </c>
      <c r="C63" s="17"/>
      <c r="D63">
        <v>21</v>
      </c>
      <c r="Z63" s="18" t="s">
        <v>1919</v>
      </c>
      <c r="AA63" s="18" t="e">
        <f>INDEX(allsections[[S]:[Order]],MATCH(X63,allsections[SGUID],0),3)</f>
        <v>#N/A</v>
      </c>
      <c r="AB63" s="18" t="e">
        <f>INDEX(allsections[[S]:[Order]],MATCH(Y63,allsections[SGUID],0),3)</f>
        <v>#N/A</v>
      </c>
      <c r="AC63" t="s">
        <v>1920</v>
      </c>
    </row>
    <row r="64" spans="1:29" ht="101.5">
      <c r="A64" t="s">
        <v>1921</v>
      </c>
      <c r="B64" s="17" t="s">
        <v>1922</v>
      </c>
      <c r="C64" s="17"/>
      <c r="D64">
        <v>20</v>
      </c>
      <c r="Z64" s="18" t="s">
        <v>1923</v>
      </c>
      <c r="AA64" s="18" t="e">
        <f>INDEX(allsections[[S]:[Order]],MATCH(X64,allsections[SGUID],0),3)</f>
        <v>#N/A</v>
      </c>
      <c r="AB64" s="18" t="e">
        <f>INDEX(allsections[[S]:[Order]],MATCH(Y64,allsections[SGUID],0),3)</f>
        <v>#N/A</v>
      </c>
      <c r="AC64" t="s">
        <v>1924</v>
      </c>
    </row>
    <row r="65" spans="1:29" ht="29">
      <c r="A65" t="s">
        <v>1925</v>
      </c>
      <c r="B65" s="17" t="s">
        <v>1926</v>
      </c>
      <c r="C65" s="17"/>
      <c r="D65">
        <v>19</v>
      </c>
      <c r="Z65" s="18" t="s">
        <v>1927</v>
      </c>
      <c r="AA65" s="18" t="e">
        <f>INDEX(allsections[[S]:[Order]],MATCH(X65,allsections[SGUID],0),3)</f>
        <v>#N/A</v>
      </c>
      <c r="AB65" s="18" t="e">
        <f>INDEX(allsections[[S]:[Order]],MATCH(Y65,allsections[SGUID],0),3)</f>
        <v>#N/A</v>
      </c>
      <c r="AC65" t="s">
        <v>1928</v>
      </c>
    </row>
    <row r="66" spans="1:29" ht="58">
      <c r="A66" t="s">
        <v>1929</v>
      </c>
      <c r="B66" s="17" t="s">
        <v>1930</v>
      </c>
      <c r="C66" s="17"/>
      <c r="D66">
        <v>18</v>
      </c>
      <c r="Z66" s="18" t="s">
        <v>1931</v>
      </c>
      <c r="AA66" s="18" t="e">
        <f>INDEX(allsections[[S]:[Order]],MATCH(X66,allsections[SGUID],0),3)</f>
        <v>#N/A</v>
      </c>
      <c r="AB66" s="18" t="e">
        <f>INDEX(allsections[[S]:[Order]],MATCH(Y66,allsections[SGUID],0),3)</f>
        <v>#N/A</v>
      </c>
      <c r="AC66" t="s">
        <v>1932</v>
      </c>
    </row>
    <row r="67" spans="1:29" ht="43.5">
      <c r="A67" t="s">
        <v>1933</v>
      </c>
      <c r="B67" s="17" t="s">
        <v>1934</v>
      </c>
      <c r="C67" s="17"/>
      <c r="D67">
        <v>17</v>
      </c>
      <c r="Z67" s="18" t="s">
        <v>1935</v>
      </c>
      <c r="AA67" s="18" t="e">
        <f>INDEX(allsections[[S]:[Order]],MATCH(X67,allsections[SGUID],0),3)</f>
        <v>#N/A</v>
      </c>
      <c r="AB67" s="18" t="e">
        <f>INDEX(allsections[[S]:[Order]],MATCH(Y67,allsections[SGUID],0),3)</f>
        <v>#N/A</v>
      </c>
      <c r="AC67" t="s">
        <v>1936</v>
      </c>
    </row>
    <row r="68" spans="1:29" ht="43.5">
      <c r="A68" t="s">
        <v>1937</v>
      </c>
      <c r="B68" s="17" t="s">
        <v>1938</v>
      </c>
      <c r="C68" s="17"/>
      <c r="D68">
        <v>16</v>
      </c>
      <c r="Z68" s="18" t="s">
        <v>1939</v>
      </c>
      <c r="AA68" s="18" t="e">
        <f>INDEX(allsections[[S]:[Order]],MATCH(X68,allsections[SGUID],0),3)</f>
        <v>#N/A</v>
      </c>
      <c r="AB68" s="18" t="e">
        <f>INDEX(allsections[[S]:[Order]],MATCH(Y68,allsections[SGUID],0),3)</f>
        <v>#N/A</v>
      </c>
      <c r="AC68" t="s">
        <v>1940</v>
      </c>
    </row>
    <row r="69" spans="1:29" ht="43.5">
      <c r="A69" t="s">
        <v>1941</v>
      </c>
      <c r="B69" s="17" t="s">
        <v>1942</v>
      </c>
      <c r="C69" s="17"/>
      <c r="D69">
        <v>15</v>
      </c>
      <c r="Z69" s="18" t="s">
        <v>1943</v>
      </c>
      <c r="AA69" s="18" t="e">
        <f>INDEX(allsections[[S]:[Order]],MATCH(X69,allsections[SGUID],0),3)</f>
        <v>#N/A</v>
      </c>
      <c r="AB69" s="18" t="e">
        <f>INDEX(allsections[[S]:[Order]],MATCH(Y69,allsections[SGUID],0),3)</f>
        <v>#N/A</v>
      </c>
      <c r="AC69" t="s">
        <v>1944</v>
      </c>
    </row>
    <row r="70" spans="1:29" ht="87">
      <c r="A70" t="s">
        <v>1945</v>
      </c>
      <c r="B70" s="17" t="s">
        <v>1946</v>
      </c>
      <c r="C70" s="17"/>
      <c r="D70">
        <v>14</v>
      </c>
      <c r="Z70" s="18" t="s">
        <v>1947</v>
      </c>
      <c r="AA70" s="18" t="e">
        <f>INDEX(allsections[[S]:[Order]],MATCH(X70,allsections[SGUID],0),3)</f>
        <v>#N/A</v>
      </c>
      <c r="AB70" s="18" t="e">
        <f>INDEX(allsections[[S]:[Order]],MATCH(Y70,allsections[SGUID],0),3)</f>
        <v>#N/A</v>
      </c>
      <c r="AC70" t="s">
        <v>1948</v>
      </c>
    </row>
    <row r="71" spans="1:29" ht="58">
      <c r="A71" t="s">
        <v>1949</v>
      </c>
      <c r="B71" s="17" t="s">
        <v>1950</v>
      </c>
      <c r="C71" s="17"/>
      <c r="D71">
        <v>13</v>
      </c>
      <c r="Z71" s="18" t="s">
        <v>1951</v>
      </c>
      <c r="AA71" s="18" t="e">
        <f>INDEX(allsections[[S]:[Order]],MATCH(X71,allsections[SGUID],0),3)</f>
        <v>#N/A</v>
      </c>
      <c r="AB71" s="18" t="e">
        <f>INDEX(allsections[[S]:[Order]],MATCH(Y71,allsections[SGUID],0),3)</f>
        <v>#N/A</v>
      </c>
      <c r="AC71" t="s">
        <v>1952</v>
      </c>
    </row>
    <row r="72" spans="1:29" ht="58">
      <c r="A72" t="s">
        <v>1953</v>
      </c>
      <c r="B72" s="17" t="s">
        <v>1954</v>
      </c>
      <c r="C72" s="17"/>
      <c r="D72">
        <v>12</v>
      </c>
      <c r="Z72" s="18" t="s">
        <v>1955</v>
      </c>
      <c r="AA72" s="18" t="e">
        <f>INDEX(allsections[[S]:[Order]],MATCH(X72,allsections[SGUID],0),3)</f>
        <v>#N/A</v>
      </c>
      <c r="AB72" s="18" t="e">
        <f>INDEX(allsections[[S]:[Order]],MATCH(Y72,allsections[SGUID],0),3)</f>
        <v>#N/A</v>
      </c>
      <c r="AC72" t="s">
        <v>1956</v>
      </c>
    </row>
    <row r="73" spans="1:29" ht="87">
      <c r="A73" t="s">
        <v>1957</v>
      </c>
      <c r="B73" s="17" t="s">
        <v>1958</v>
      </c>
      <c r="C73" s="17"/>
      <c r="D73">
        <v>11</v>
      </c>
      <c r="Z73" s="18" t="s">
        <v>1959</v>
      </c>
      <c r="AA73" s="18" t="e">
        <f>INDEX(allsections[[S]:[Order]],MATCH(X73,allsections[SGUID],0),3)</f>
        <v>#N/A</v>
      </c>
      <c r="AB73" s="18" t="e">
        <f>INDEX(allsections[[S]:[Order]],MATCH(Y73,allsections[SGUID],0),3)</f>
        <v>#N/A</v>
      </c>
      <c r="AC73" t="s">
        <v>1960</v>
      </c>
    </row>
    <row r="74" spans="1:29" ht="43.5">
      <c r="A74" t="s">
        <v>1961</v>
      </c>
      <c r="B74" s="17" t="s">
        <v>1962</v>
      </c>
      <c r="C74" s="17"/>
      <c r="D74">
        <v>10</v>
      </c>
      <c r="Z74" s="18" t="s">
        <v>1963</v>
      </c>
      <c r="AA74" s="18" t="e">
        <f>INDEX(allsections[[S]:[Order]],MATCH(X74,allsections[SGUID],0),3)</f>
        <v>#N/A</v>
      </c>
      <c r="AB74" s="18" t="e">
        <f>INDEX(allsections[[S]:[Order]],MATCH(Y74,allsections[SGUID],0),3)</f>
        <v>#N/A</v>
      </c>
      <c r="AC74" t="s">
        <v>1964</v>
      </c>
    </row>
    <row r="75" spans="1:29" ht="72.5">
      <c r="A75" t="s">
        <v>1965</v>
      </c>
      <c r="B75" s="17" t="s">
        <v>1966</v>
      </c>
      <c r="C75" s="17"/>
      <c r="D75">
        <v>9</v>
      </c>
      <c r="Z75" s="18" t="s">
        <v>1967</v>
      </c>
      <c r="AA75" s="18" t="e">
        <f>INDEX(allsections[[S]:[Order]],MATCH(X75,allsections[SGUID],0),3)</f>
        <v>#N/A</v>
      </c>
      <c r="AB75" s="18" t="e">
        <f>INDEX(allsections[[S]:[Order]],MATCH(Y75,allsections[SGUID],0),3)</f>
        <v>#N/A</v>
      </c>
      <c r="AC75" t="s">
        <v>1968</v>
      </c>
    </row>
    <row r="76" spans="1:29" ht="43.5">
      <c r="A76" t="s">
        <v>1969</v>
      </c>
      <c r="B76" s="17" t="s">
        <v>1970</v>
      </c>
      <c r="C76" s="17"/>
      <c r="D76">
        <v>8</v>
      </c>
      <c r="Z76" s="18" t="s">
        <v>1971</v>
      </c>
      <c r="AA76" s="18" t="e">
        <f>INDEX(allsections[[S]:[Order]],MATCH(X76,allsections[SGUID],0),3)</f>
        <v>#N/A</v>
      </c>
      <c r="AB76" s="18" t="e">
        <f>INDEX(allsections[[S]:[Order]],MATCH(Y76,allsections[SGUID],0),3)</f>
        <v>#N/A</v>
      </c>
      <c r="AC76" t="s">
        <v>1972</v>
      </c>
    </row>
    <row r="77" spans="1:29" ht="130.5">
      <c r="A77" t="s">
        <v>1973</v>
      </c>
      <c r="B77" s="17" t="s">
        <v>1974</v>
      </c>
      <c r="C77" s="17"/>
      <c r="D77">
        <v>7</v>
      </c>
      <c r="Z77" s="18" t="s">
        <v>1975</v>
      </c>
      <c r="AA77" s="18" t="e">
        <f>INDEX(allsections[[S]:[Order]],MATCH(X77,allsections[SGUID],0),3)</f>
        <v>#N/A</v>
      </c>
      <c r="AB77" s="18" t="e">
        <f>INDEX(allsections[[S]:[Order]],MATCH(Y77,allsections[SGUID],0),3)</f>
        <v>#N/A</v>
      </c>
      <c r="AC77" t="s">
        <v>1976</v>
      </c>
    </row>
    <row r="78" spans="1:29" ht="43.5">
      <c r="A78" t="s">
        <v>1977</v>
      </c>
      <c r="B78" s="17" t="s">
        <v>1978</v>
      </c>
      <c r="C78" s="17"/>
      <c r="D78">
        <v>6</v>
      </c>
      <c r="Z78" s="18" t="s">
        <v>1979</v>
      </c>
      <c r="AA78" s="18" t="e">
        <f>INDEX(allsections[[S]:[Order]],MATCH(X78,allsections[SGUID],0),3)</f>
        <v>#N/A</v>
      </c>
      <c r="AB78" s="18" t="e">
        <f>INDEX(allsections[[S]:[Order]],MATCH(Y78,allsections[SGUID],0),3)</f>
        <v>#N/A</v>
      </c>
      <c r="AC78" t="s">
        <v>1980</v>
      </c>
    </row>
    <row r="79" spans="1:29" ht="116">
      <c r="A79" t="s">
        <v>1981</v>
      </c>
      <c r="B79" s="17" t="s">
        <v>1982</v>
      </c>
      <c r="C79" s="17"/>
      <c r="D79">
        <v>5</v>
      </c>
      <c r="Z79" s="18" t="s">
        <v>1983</v>
      </c>
      <c r="AA79" s="18" t="e">
        <f>INDEX(allsections[[S]:[Order]],MATCH(X79,allsections[SGUID],0),3)</f>
        <v>#N/A</v>
      </c>
      <c r="AB79" s="18" t="e">
        <f>INDEX(allsections[[S]:[Order]],MATCH(Y79,allsections[SGUID],0),3)</f>
        <v>#N/A</v>
      </c>
      <c r="AC79" t="s">
        <v>1984</v>
      </c>
    </row>
    <row r="80" spans="1:29" ht="101.5">
      <c r="A80" t="s">
        <v>1985</v>
      </c>
      <c r="B80" s="17" t="s">
        <v>1986</v>
      </c>
      <c r="C80" s="17"/>
      <c r="D80">
        <v>4</v>
      </c>
      <c r="Z80" s="18" t="s">
        <v>1987</v>
      </c>
      <c r="AA80" s="18" t="e">
        <f>INDEX(allsections[[S]:[Order]],MATCH(X80,allsections[SGUID],0),3)</f>
        <v>#N/A</v>
      </c>
      <c r="AB80" s="18" t="e">
        <f>INDEX(allsections[[S]:[Order]],MATCH(Y80,allsections[SGUID],0),3)</f>
        <v>#N/A</v>
      </c>
      <c r="AC80" t="s">
        <v>1988</v>
      </c>
    </row>
    <row r="81" spans="1:29" ht="116">
      <c r="A81" t="s">
        <v>1989</v>
      </c>
      <c r="B81" s="17" t="s">
        <v>1990</v>
      </c>
      <c r="C81" s="17"/>
      <c r="D81">
        <v>3</v>
      </c>
      <c r="Z81" s="18" t="s">
        <v>1991</v>
      </c>
      <c r="AA81" s="18" t="e">
        <f>INDEX(allsections[[S]:[Order]],MATCH(X81,allsections[SGUID],0),3)</f>
        <v>#N/A</v>
      </c>
      <c r="AB81" s="18" t="e">
        <f>INDEX(allsections[[S]:[Order]],MATCH(Y81,allsections[SGUID],0),3)</f>
        <v>#N/A</v>
      </c>
      <c r="AC81" t="s">
        <v>1992</v>
      </c>
    </row>
    <row r="82" spans="1:29" ht="87">
      <c r="A82" t="s">
        <v>1993</v>
      </c>
      <c r="B82" s="17" t="s">
        <v>1994</v>
      </c>
      <c r="C82" s="17"/>
      <c r="D82">
        <v>2</v>
      </c>
      <c r="Z82" s="18" t="s">
        <v>1995</v>
      </c>
      <c r="AA82" s="18" t="e">
        <f>INDEX(allsections[[S]:[Order]],MATCH(X82,allsections[SGUID],0),3)</f>
        <v>#N/A</v>
      </c>
      <c r="AB82" s="18" t="e">
        <f>INDEX(allsections[[S]:[Order]],MATCH(Y82,allsections[SGUID],0),3)</f>
        <v>#N/A</v>
      </c>
      <c r="AC82" t="s">
        <v>1996</v>
      </c>
    </row>
    <row r="83" spans="1:29" ht="72.5">
      <c r="A83" t="s">
        <v>1997</v>
      </c>
      <c r="B83" s="17" t="s">
        <v>1998</v>
      </c>
      <c r="C83" s="17"/>
      <c r="D83">
        <v>1</v>
      </c>
      <c r="Z83" s="18" t="s">
        <v>1999</v>
      </c>
      <c r="AA83" s="18" t="e">
        <f>INDEX(allsections[[S]:[Order]],MATCH(X83,allsections[SGUID],0),3)</f>
        <v>#N/A</v>
      </c>
      <c r="AB83" s="18" t="e">
        <f>INDEX(allsections[[S]:[Order]],MATCH(Y83,allsections[SGUID],0),3)</f>
        <v>#N/A</v>
      </c>
      <c r="AC83" t="s">
        <v>2000</v>
      </c>
    </row>
    <row r="84" spans="1:29" ht="101.5">
      <c r="A84" t="s">
        <v>2001</v>
      </c>
      <c r="B84" s="17" t="s">
        <v>2002</v>
      </c>
      <c r="C84" s="17"/>
      <c r="D84">
        <v>3307</v>
      </c>
      <c r="Z84" s="18" t="s">
        <v>2003</v>
      </c>
      <c r="AA84" s="18" t="e">
        <f>INDEX(allsections[[S]:[Order]],MATCH(X84,allsections[SGUID],0),3)</f>
        <v>#N/A</v>
      </c>
      <c r="AB84" s="18" t="e">
        <f>INDEX(allsections[[S]:[Order]],MATCH(Y84,allsections[SGUID],0),3)</f>
        <v>#N/A</v>
      </c>
      <c r="AC84" t="s">
        <v>2004</v>
      </c>
    </row>
    <row r="85" spans="1:29" ht="58">
      <c r="A85" t="s">
        <v>2005</v>
      </c>
      <c r="B85" s="17" t="s">
        <v>2006</v>
      </c>
      <c r="C85" s="17"/>
      <c r="D85">
        <v>3306</v>
      </c>
      <c r="Z85" s="18" t="s">
        <v>2007</v>
      </c>
      <c r="AA85" s="18" t="e">
        <f>INDEX(allsections[[S]:[Order]],MATCH(X85,allsections[SGUID],0),3)</f>
        <v>#N/A</v>
      </c>
      <c r="AB85" s="18" t="e">
        <f>INDEX(allsections[[S]:[Order]],MATCH(Y85,allsections[SGUID],0),3)</f>
        <v>#N/A</v>
      </c>
      <c r="AC85" t="s">
        <v>2008</v>
      </c>
    </row>
    <row r="86" spans="1:29" ht="58">
      <c r="A86" t="s">
        <v>2009</v>
      </c>
      <c r="B86" s="17" t="s">
        <v>2010</v>
      </c>
      <c r="C86" s="17"/>
      <c r="D86">
        <v>3305</v>
      </c>
      <c r="Z86" s="18" t="s">
        <v>2011</v>
      </c>
      <c r="AA86" s="18" t="e">
        <f>INDEX(allsections[[S]:[Order]],MATCH(X86,allsections[SGUID],0),3)</f>
        <v>#N/A</v>
      </c>
      <c r="AB86" s="18" t="e">
        <f>INDEX(allsections[[S]:[Order]],MATCH(Y86,allsections[SGUID],0),3)</f>
        <v>#N/A</v>
      </c>
      <c r="AC86" t="s">
        <v>2012</v>
      </c>
    </row>
    <row r="87" spans="1:29" ht="58">
      <c r="A87" t="s">
        <v>2013</v>
      </c>
      <c r="B87" s="17" t="s">
        <v>2014</v>
      </c>
      <c r="C87" s="17"/>
      <c r="D87">
        <v>3304</v>
      </c>
      <c r="Z87" s="18" t="s">
        <v>2015</v>
      </c>
      <c r="AA87" s="18" t="e">
        <f>INDEX(allsections[[S]:[Order]],MATCH(X87,allsections[SGUID],0),3)</f>
        <v>#N/A</v>
      </c>
      <c r="AB87" s="18" t="e">
        <f>INDEX(allsections[[S]:[Order]],MATCH(Y87,allsections[SGUID],0),3)</f>
        <v>#N/A</v>
      </c>
      <c r="AC87" t="s">
        <v>2016</v>
      </c>
    </row>
    <row r="88" spans="1:29" ht="87">
      <c r="A88" t="s">
        <v>2017</v>
      </c>
      <c r="B88" s="17" t="s">
        <v>2018</v>
      </c>
      <c r="C88" s="17"/>
      <c r="D88">
        <v>3303</v>
      </c>
      <c r="Z88" s="18" t="s">
        <v>2019</v>
      </c>
      <c r="AA88" s="18" t="e">
        <f>INDEX(allsections[[S]:[Order]],MATCH(X88,allsections[SGUID],0),3)</f>
        <v>#N/A</v>
      </c>
      <c r="AB88" s="18" t="e">
        <f>INDEX(allsections[[S]:[Order]],MATCH(Y88,allsections[SGUID],0),3)</f>
        <v>#N/A</v>
      </c>
      <c r="AC88" t="s">
        <v>2020</v>
      </c>
    </row>
    <row r="89" spans="1:29" ht="58">
      <c r="A89" t="s">
        <v>2021</v>
      </c>
      <c r="B89" s="17" t="s">
        <v>2022</v>
      </c>
      <c r="C89" s="17"/>
      <c r="D89">
        <v>3302</v>
      </c>
      <c r="Z89" s="18" t="s">
        <v>2023</v>
      </c>
      <c r="AA89" s="18" t="e">
        <f>INDEX(allsections[[S]:[Order]],MATCH(X89,allsections[SGUID],0),3)</f>
        <v>#N/A</v>
      </c>
      <c r="AB89" s="18" t="e">
        <f>INDEX(allsections[[S]:[Order]],MATCH(Y89,allsections[SGUID],0),3)</f>
        <v>#N/A</v>
      </c>
      <c r="AC89" t="s">
        <v>2024</v>
      </c>
    </row>
    <row r="90" spans="1:29" ht="87">
      <c r="A90" t="s">
        <v>2025</v>
      </c>
      <c r="B90" s="17" t="s">
        <v>2026</v>
      </c>
      <c r="C90" s="17"/>
      <c r="D90">
        <v>3301</v>
      </c>
      <c r="Z90" s="18" t="s">
        <v>2027</v>
      </c>
      <c r="AA90" s="18" t="e">
        <f>INDEX(allsections[[S]:[Order]],MATCH(X90,allsections[SGUID],0),3)</f>
        <v>#N/A</v>
      </c>
      <c r="AB90" s="18" t="e">
        <f>INDEX(allsections[[S]:[Order]],MATCH(Y90,allsections[SGUID],0),3)</f>
        <v>#N/A</v>
      </c>
      <c r="AC90" t="s">
        <v>2028</v>
      </c>
    </row>
    <row r="91" spans="1:29" ht="116">
      <c r="A91" t="s">
        <v>2029</v>
      </c>
      <c r="B91" s="17" t="s">
        <v>2030</v>
      </c>
      <c r="C91" s="17"/>
      <c r="D91">
        <v>3211</v>
      </c>
      <c r="Z91" s="18" t="s">
        <v>2031</v>
      </c>
      <c r="AA91" s="18" t="e">
        <f>INDEX(allsections[[S]:[Order]],MATCH(X91,allsections[SGUID],0),3)</f>
        <v>#N/A</v>
      </c>
      <c r="AB91" s="18" t="e">
        <f>INDEX(allsections[[S]:[Order]],MATCH(Y91,allsections[SGUID],0),3)</f>
        <v>#N/A</v>
      </c>
      <c r="AC91" t="s">
        <v>2032</v>
      </c>
    </row>
    <row r="92" spans="1:29" ht="72.5">
      <c r="A92" t="s">
        <v>2033</v>
      </c>
      <c r="B92" s="17" t="s">
        <v>2034</v>
      </c>
      <c r="C92" s="17"/>
      <c r="D92">
        <v>3210</v>
      </c>
      <c r="Z92" s="18" t="s">
        <v>2035</v>
      </c>
      <c r="AA92" s="18" t="e">
        <f>INDEX(allsections[[S]:[Order]],MATCH(X92,allsections[SGUID],0),3)</f>
        <v>#N/A</v>
      </c>
      <c r="AB92" s="18" t="e">
        <f>INDEX(allsections[[S]:[Order]],MATCH(Y92,allsections[SGUID],0),3)</f>
        <v>#N/A</v>
      </c>
      <c r="AC92" t="s">
        <v>2036</v>
      </c>
    </row>
    <row r="93" spans="1:29" ht="174">
      <c r="A93" t="s">
        <v>2037</v>
      </c>
      <c r="B93" s="17" t="s">
        <v>2038</v>
      </c>
      <c r="C93" s="17"/>
      <c r="D93">
        <v>3209</v>
      </c>
      <c r="Z93" s="18" t="s">
        <v>2039</v>
      </c>
      <c r="AA93" s="18" t="e">
        <f>INDEX(allsections[[S]:[Order]],MATCH(X93,allsections[SGUID],0),3)</f>
        <v>#N/A</v>
      </c>
      <c r="AB93" s="18" t="e">
        <f>INDEX(allsections[[S]:[Order]],MATCH(Y93,allsections[SGUID],0),3)</f>
        <v>#N/A</v>
      </c>
      <c r="AC93" t="s">
        <v>2040</v>
      </c>
    </row>
    <row r="94" spans="1:29" ht="101.5">
      <c r="A94" t="s">
        <v>2041</v>
      </c>
      <c r="B94" s="17" t="s">
        <v>2042</v>
      </c>
      <c r="C94" s="17"/>
      <c r="D94">
        <v>3208</v>
      </c>
      <c r="Z94" s="18" t="s">
        <v>2043</v>
      </c>
      <c r="AA94" s="18" t="e">
        <f>INDEX(allsections[[S]:[Order]],MATCH(X94,allsections[SGUID],0),3)</f>
        <v>#N/A</v>
      </c>
      <c r="AB94" s="18" t="e">
        <f>INDEX(allsections[[S]:[Order]],MATCH(Y94,allsections[SGUID],0),3)</f>
        <v>#N/A</v>
      </c>
      <c r="AC94" t="s">
        <v>2044</v>
      </c>
    </row>
    <row r="95" spans="1:29" ht="58">
      <c r="A95" t="s">
        <v>2045</v>
      </c>
      <c r="B95" s="17" t="s">
        <v>2046</v>
      </c>
      <c r="C95" s="17"/>
      <c r="D95">
        <v>3207</v>
      </c>
      <c r="Z95" s="18" t="s">
        <v>2047</v>
      </c>
      <c r="AA95" s="18" t="e">
        <f>INDEX(allsections[[S]:[Order]],MATCH(X95,allsections[SGUID],0),3)</f>
        <v>#N/A</v>
      </c>
      <c r="AB95" s="18" t="e">
        <f>INDEX(allsections[[S]:[Order]],MATCH(Y95,allsections[SGUID],0),3)</f>
        <v>#N/A</v>
      </c>
      <c r="AC95" t="s">
        <v>2048</v>
      </c>
    </row>
    <row r="96" spans="1:29" ht="101.5">
      <c r="A96" t="s">
        <v>2049</v>
      </c>
      <c r="B96" s="17" t="s">
        <v>2050</v>
      </c>
      <c r="C96" s="17"/>
      <c r="D96">
        <v>3206</v>
      </c>
      <c r="Z96" s="18" t="s">
        <v>2051</v>
      </c>
      <c r="AA96" s="18" t="e">
        <f>INDEX(allsections[[S]:[Order]],MATCH(X96,allsections[SGUID],0),3)</f>
        <v>#N/A</v>
      </c>
      <c r="AB96" s="18" t="e">
        <f>INDEX(allsections[[S]:[Order]],MATCH(Y96,allsections[SGUID],0),3)</f>
        <v>#N/A</v>
      </c>
      <c r="AC96" t="s">
        <v>2052</v>
      </c>
    </row>
    <row r="97" spans="1:29" ht="101.5">
      <c r="A97" t="s">
        <v>2053</v>
      </c>
      <c r="B97" s="17" t="s">
        <v>2054</v>
      </c>
      <c r="C97" s="17"/>
      <c r="D97">
        <v>3205</v>
      </c>
      <c r="Z97" s="18" t="s">
        <v>2055</v>
      </c>
      <c r="AA97" s="18" t="e">
        <f>INDEX(allsections[[S]:[Order]],MATCH(X97,allsections[SGUID],0),3)</f>
        <v>#N/A</v>
      </c>
      <c r="AB97" s="18" t="e">
        <f>INDEX(allsections[[S]:[Order]],MATCH(Y97,allsections[SGUID],0),3)</f>
        <v>#N/A</v>
      </c>
      <c r="AC97" t="s">
        <v>2056</v>
      </c>
    </row>
    <row r="98" spans="1:29" ht="72.5">
      <c r="A98" t="s">
        <v>2057</v>
      </c>
      <c r="B98" s="17" t="s">
        <v>2058</v>
      </c>
      <c r="C98" s="17"/>
      <c r="D98">
        <v>3204</v>
      </c>
      <c r="Z98" s="18" t="s">
        <v>2059</v>
      </c>
      <c r="AA98" s="18" t="e">
        <f>INDEX(allsections[[S]:[Order]],MATCH(X98,allsections[SGUID],0),3)</f>
        <v>#N/A</v>
      </c>
      <c r="AB98" s="18" t="e">
        <f>INDEX(allsections[[S]:[Order]],MATCH(Y98,allsections[SGUID],0),3)</f>
        <v>#N/A</v>
      </c>
      <c r="AC98" t="s">
        <v>2060</v>
      </c>
    </row>
    <row r="99" spans="1:29" ht="130.5">
      <c r="A99" t="s">
        <v>2061</v>
      </c>
      <c r="B99" s="17" t="s">
        <v>2062</v>
      </c>
      <c r="C99" s="17"/>
      <c r="D99">
        <v>3203</v>
      </c>
      <c r="Z99" s="18" t="s">
        <v>2063</v>
      </c>
      <c r="AA99" s="18" t="e">
        <f>INDEX(allsections[[S]:[Order]],MATCH(X99,allsections[SGUID],0),3)</f>
        <v>#N/A</v>
      </c>
      <c r="AB99" s="18" t="e">
        <f>INDEX(allsections[[S]:[Order]],MATCH(Y99,allsections[SGUID],0),3)</f>
        <v>#N/A</v>
      </c>
      <c r="AC99" t="s">
        <v>2064</v>
      </c>
    </row>
    <row r="100" spans="1:29" ht="72.5">
      <c r="A100" t="s">
        <v>2065</v>
      </c>
      <c r="B100" s="17" t="s">
        <v>2066</v>
      </c>
      <c r="C100" s="17"/>
      <c r="D100">
        <v>3202</v>
      </c>
      <c r="Z100" s="18" t="s">
        <v>2067</v>
      </c>
      <c r="AA100" s="18" t="e">
        <f>INDEX(allsections[[S]:[Order]],MATCH(X100,allsections[SGUID],0),3)</f>
        <v>#N/A</v>
      </c>
      <c r="AB100" s="18" t="e">
        <f>INDEX(allsections[[S]:[Order]],MATCH(Y100,allsections[SGUID],0),3)</f>
        <v>#N/A</v>
      </c>
      <c r="AC100" t="s">
        <v>2068</v>
      </c>
    </row>
    <row r="101" spans="1:29" ht="116">
      <c r="A101" t="s">
        <v>2069</v>
      </c>
      <c r="B101" s="17" t="s">
        <v>2070</v>
      </c>
      <c r="C101" s="17"/>
      <c r="D101">
        <v>3201</v>
      </c>
      <c r="Z101" s="18" t="s">
        <v>2071</v>
      </c>
      <c r="AA101" s="18" t="e">
        <f>INDEX(allsections[[S]:[Order]],MATCH(X101,allsections[SGUID],0),3)</f>
        <v>#N/A</v>
      </c>
      <c r="AB101" s="18" t="e">
        <f>INDEX(allsections[[S]:[Order]],MATCH(Y101,allsections[SGUID],0),3)</f>
        <v>#N/A</v>
      </c>
      <c r="AC101" t="s">
        <v>2072</v>
      </c>
    </row>
    <row r="102" spans="1:29" ht="101.5">
      <c r="A102" t="s">
        <v>2073</v>
      </c>
      <c r="B102" s="17" t="s">
        <v>2074</v>
      </c>
      <c r="C102" s="17"/>
      <c r="D102">
        <v>3006</v>
      </c>
      <c r="Z102" s="18" t="s">
        <v>2075</v>
      </c>
      <c r="AA102" s="18" t="e">
        <f>INDEX(allsections[[S]:[Order]],MATCH(X102,allsections[SGUID],0),3)</f>
        <v>#N/A</v>
      </c>
      <c r="AB102" s="18" t="e">
        <f>INDEX(allsections[[S]:[Order]],MATCH(Y102,allsections[SGUID],0),3)</f>
        <v>#N/A</v>
      </c>
      <c r="AC102" t="s">
        <v>2076</v>
      </c>
    </row>
    <row r="103" spans="1:29" ht="58">
      <c r="A103" t="s">
        <v>2077</v>
      </c>
      <c r="B103" s="17" t="s">
        <v>2078</v>
      </c>
      <c r="C103" s="17"/>
      <c r="D103">
        <v>3004</v>
      </c>
      <c r="Z103" s="18" t="s">
        <v>2079</v>
      </c>
      <c r="AA103" s="18" t="e">
        <f>INDEX(allsections[[S]:[Order]],MATCH(X103,allsections[SGUID],0),3)</f>
        <v>#N/A</v>
      </c>
      <c r="AB103" s="18" t="e">
        <f>INDEX(allsections[[S]:[Order]],MATCH(Y103,allsections[SGUID],0),3)</f>
        <v>#N/A</v>
      </c>
      <c r="AC103" t="s">
        <v>2080</v>
      </c>
    </row>
    <row r="104" spans="1:29" ht="87">
      <c r="A104" t="s">
        <v>2081</v>
      </c>
      <c r="B104" s="17" t="s">
        <v>2082</v>
      </c>
      <c r="C104" s="17"/>
      <c r="D104">
        <v>3003</v>
      </c>
      <c r="Z104" s="18" t="s">
        <v>2083</v>
      </c>
      <c r="AA104" s="18" t="e">
        <f>INDEX(allsections[[S]:[Order]],MATCH(X104,allsections[SGUID],0),3)</f>
        <v>#N/A</v>
      </c>
      <c r="AB104" s="18" t="e">
        <f>INDEX(allsections[[S]:[Order]],MATCH(Y104,allsections[SGUID],0),3)</f>
        <v>#N/A</v>
      </c>
      <c r="AC104" t="s">
        <v>2084</v>
      </c>
    </row>
    <row r="105" spans="1:29" ht="58">
      <c r="A105" t="s">
        <v>2085</v>
      </c>
      <c r="B105" s="17" t="s">
        <v>2086</v>
      </c>
      <c r="C105" s="17"/>
      <c r="D105">
        <v>3002</v>
      </c>
      <c r="Z105" s="18" t="s">
        <v>2087</v>
      </c>
      <c r="AA105" s="18" t="e">
        <f>INDEX(allsections[[S]:[Order]],MATCH(X105,allsections[SGUID],0),3)</f>
        <v>#N/A</v>
      </c>
      <c r="AB105" s="18" t="e">
        <f>INDEX(allsections[[S]:[Order]],MATCH(Y105,allsections[SGUID],0),3)</f>
        <v>#N/A</v>
      </c>
      <c r="AC105" t="s">
        <v>2088</v>
      </c>
    </row>
    <row r="106" spans="1:29" ht="130.5">
      <c r="A106" t="s">
        <v>2089</v>
      </c>
      <c r="B106" s="17" t="s">
        <v>2090</v>
      </c>
      <c r="C106" s="17"/>
      <c r="D106">
        <v>3001</v>
      </c>
      <c r="Z106" s="18" t="s">
        <v>2091</v>
      </c>
      <c r="AA106" s="18" t="e">
        <f>INDEX(allsections[[S]:[Order]],MATCH(X106,allsections[SGUID],0),3)</f>
        <v>#N/A</v>
      </c>
      <c r="AB106" s="18" t="e">
        <f>INDEX(allsections[[S]:[Order]],MATCH(Y106,allsections[SGUID],0),3)</f>
        <v>#N/A</v>
      </c>
      <c r="AC106" t="s">
        <v>2092</v>
      </c>
    </row>
    <row r="107" spans="1:29" ht="58">
      <c r="A107" t="s">
        <v>2093</v>
      </c>
      <c r="B107" s="17" t="s">
        <v>2094</v>
      </c>
      <c r="C107" s="17"/>
      <c r="D107">
        <v>2904</v>
      </c>
      <c r="Z107" s="18" t="s">
        <v>2095</v>
      </c>
      <c r="AA107" s="18" t="e">
        <f>INDEX(allsections[[S]:[Order]],MATCH(X107,allsections[SGUID],0),3)</f>
        <v>#N/A</v>
      </c>
      <c r="AB107" s="18" t="e">
        <f>INDEX(allsections[[S]:[Order]],MATCH(Y107,allsections[SGUID],0),3)</f>
        <v>#N/A</v>
      </c>
      <c r="AC107" t="s">
        <v>2096</v>
      </c>
    </row>
    <row r="108" spans="1:29" ht="58">
      <c r="A108" t="s">
        <v>2097</v>
      </c>
      <c r="B108" s="17" t="s">
        <v>2098</v>
      </c>
      <c r="C108" s="17"/>
      <c r="D108">
        <v>2903</v>
      </c>
      <c r="Z108" s="18" t="s">
        <v>2099</v>
      </c>
      <c r="AA108" s="18" t="e">
        <f>INDEX(allsections[[S]:[Order]],MATCH(X108,allsections[SGUID],0),3)</f>
        <v>#N/A</v>
      </c>
      <c r="AB108" s="18" t="e">
        <f>INDEX(allsections[[S]:[Order]],MATCH(Y108,allsections[SGUID],0),3)</f>
        <v>#N/A</v>
      </c>
      <c r="AC108" t="s">
        <v>2100</v>
      </c>
    </row>
    <row r="109" spans="1:29" ht="43.5">
      <c r="A109" t="s">
        <v>2101</v>
      </c>
      <c r="B109" s="17" t="s">
        <v>2102</v>
      </c>
      <c r="C109" s="17"/>
      <c r="D109">
        <v>2902</v>
      </c>
      <c r="Z109" s="18" t="s">
        <v>2103</v>
      </c>
      <c r="AA109" s="18" t="e">
        <f>INDEX(allsections[[S]:[Order]],MATCH(X109,allsections[SGUID],0),3)</f>
        <v>#N/A</v>
      </c>
      <c r="AB109" s="18" t="e">
        <f>INDEX(allsections[[S]:[Order]],MATCH(Y109,allsections[SGUID],0),3)</f>
        <v>#N/A</v>
      </c>
      <c r="AC109" t="s">
        <v>2104</v>
      </c>
    </row>
    <row r="110" spans="1:29" ht="72.5">
      <c r="A110" t="s">
        <v>2105</v>
      </c>
      <c r="B110" s="17" t="s">
        <v>2106</v>
      </c>
      <c r="C110" s="17"/>
      <c r="D110">
        <v>2901</v>
      </c>
      <c r="Z110" s="18" t="s">
        <v>2107</v>
      </c>
      <c r="AA110" s="18" t="e">
        <f>INDEX(allsections[[S]:[Order]],MATCH(X110,allsections[SGUID],0),3)</f>
        <v>#N/A</v>
      </c>
      <c r="AB110" s="18" t="e">
        <f>INDEX(allsections[[S]:[Order]],MATCH(Y110,allsections[SGUID],0),3)</f>
        <v>#N/A</v>
      </c>
      <c r="AC110" t="s">
        <v>2108</v>
      </c>
    </row>
    <row r="111" spans="1:29" ht="58">
      <c r="A111" t="s">
        <v>2109</v>
      </c>
      <c r="B111" s="17" t="s">
        <v>2110</v>
      </c>
      <c r="C111" s="17"/>
      <c r="D111">
        <v>2802</v>
      </c>
      <c r="Z111" s="18" t="s">
        <v>2111</v>
      </c>
      <c r="AA111" s="18" t="e">
        <f>INDEX(allsections[[S]:[Order]],MATCH(X111,allsections[SGUID],0),3)</f>
        <v>#N/A</v>
      </c>
      <c r="AB111" s="18" t="e">
        <f>INDEX(allsections[[S]:[Order]],MATCH(Y111,allsections[SGUID],0),3)</f>
        <v>#N/A</v>
      </c>
      <c r="AC111" t="s">
        <v>2112</v>
      </c>
    </row>
    <row r="112" spans="1:29" ht="87">
      <c r="A112" t="s">
        <v>2113</v>
      </c>
      <c r="B112" s="17" t="s">
        <v>2114</v>
      </c>
      <c r="C112" s="17"/>
      <c r="D112">
        <v>2801</v>
      </c>
      <c r="Z112" s="18" t="s">
        <v>2115</v>
      </c>
      <c r="AA112" s="18" t="e">
        <f>INDEX(allsections[[S]:[Order]],MATCH(X112,allsections[SGUID],0),3)</f>
        <v>#N/A</v>
      </c>
      <c r="AB112" s="18" t="e">
        <f>INDEX(allsections[[S]:[Order]],MATCH(Y112,allsections[SGUID],0),3)</f>
        <v>#N/A</v>
      </c>
      <c r="AC112" t="s">
        <v>2116</v>
      </c>
    </row>
    <row r="113" spans="1:29" ht="116">
      <c r="A113" t="s">
        <v>2117</v>
      </c>
      <c r="B113" s="17" t="s">
        <v>2118</v>
      </c>
      <c r="C113" s="17"/>
      <c r="D113">
        <v>2202</v>
      </c>
      <c r="Z113" s="18" t="s">
        <v>2119</v>
      </c>
      <c r="AA113" s="18" t="e">
        <f>INDEX(allsections[[S]:[Order]],MATCH(X113,allsections[SGUID],0),3)</f>
        <v>#N/A</v>
      </c>
      <c r="AB113" s="18" t="e">
        <f>INDEX(allsections[[S]:[Order]],MATCH(Y113,allsections[SGUID],0),3)</f>
        <v>#N/A</v>
      </c>
      <c r="AC113" t="s">
        <v>2120</v>
      </c>
    </row>
    <row r="114" spans="1:29" ht="101.5">
      <c r="A114" t="s">
        <v>2121</v>
      </c>
      <c r="B114" s="17" t="s">
        <v>2122</v>
      </c>
      <c r="C114" s="17"/>
      <c r="D114">
        <v>2201</v>
      </c>
      <c r="Z114" s="18" t="s">
        <v>2123</v>
      </c>
      <c r="AA114" s="18" t="e">
        <f>INDEX(allsections[[S]:[Order]],MATCH(X114,allsections[SGUID],0),3)</f>
        <v>#N/A</v>
      </c>
      <c r="AB114" s="18" t="e">
        <f>INDEX(allsections[[S]:[Order]],MATCH(Y114,allsections[SGUID],0),3)</f>
        <v>#N/A</v>
      </c>
      <c r="AC114" t="s">
        <v>2124</v>
      </c>
    </row>
    <row r="115" spans="1:29" ht="58">
      <c r="A115" t="s">
        <v>2125</v>
      </c>
      <c r="B115" s="17" t="s">
        <v>2126</v>
      </c>
      <c r="C115" s="17"/>
      <c r="D115">
        <v>2004</v>
      </c>
      <c r="Z115" s="18" t="s">
        <v>2127</v>
      </c>
      <c r="AA115" s="18" t="e">
        <f>INDEX(allsections[[S]:[Order]],MATCH(X115,allsections[SGUID],0),3)</f>
        <v>#N/A</v>
      </c>
      <c r="AB115" s="18" t="e">
        <f>INDEX(allsections[[S]:[Order]],MATCH(Y115,allsections[SGUID],0),3)</f>
        <v>#N/A</v>
      </c>
      <c r="AC115" t="s">
        <v>2128</v>
      </c>
    </row>
    <row r="116" spans="1:29" ht="101.5">
      <c r="A116" t="s">
        <v>2129</v>
      </c>
      <c r="B116" s="17" t="s">
        <v>2130</v>
      </c>
      <c r="C116" s="17"/>
      <c r="D116">
        <v>2003</v>
      </c>
      <c r="Z116" s="18" t="s">
        <v>2131</v>
      </c>
      <c r="AA116" s="18" t="e">
        <f>INDEX(allsections[[S]:[Order]],MATCH(X116,allsections[SGUID],0),3)</f>
        <v>#N/A</v>
      </c>
      <c r="AB116" s="18" t="e">
        <f>INDEX(allsections[[S]:[Order]],MATCH(Y116,allsections[SGUID],0),3)</f>
        <v>#N/A</v>
      </c>
      <c r="AC116" t="s">
        <v>2132</v>
      </c>
    </row>
    <row r="117" spans="1:29" ht="72.5">
      <c r="A117" t="s">
        <v>2133</v>
      </c>
      <c r="B117" s="17" t="s">
        <v>2134</v>
      </c>
      <c r="C117" s="17"/>
      <c r="D117">
        <v>2002</v>
      </c>
      <c r="Z117" s="18" t="s">
        <v>2135</v>
      </c>
      <c r="AA117" s="18" t="e">
        <f>INDEX(allsections[[S]:[Order]],MATCH(X117,allsections[SGUID],0),3)</f>
        <v>#N/A</v>
      </c>
      <c r="AB117" s="18" t="e">
        <f>INDEX(allsections[[S]:[Order]],MATCH(Y117,allsections[SGUID],0),3)</f>
        <v>#N/A</v>
      </c>
      <c r="AC117" t="s">
        <v>2136</v>
      </c>
    </row>
    <row r="118" spans="1:29" ht="87">
      <c r="A118" t="s">
        <v>2137</v>
      </c>
      <c r="B118" s="17" t="s">
        <v>2138</v>
      </c>
      <c r="C118" s="17"/>
      <c r="D118">
        <v>2001</v>
      </c>
      <c r="Z118" s="18" t="s">
        <v>2139</v>
      </c>
      <c r="AA118" s="18" t="e">
        <f>INDEX(allsections[[S]:[Order]],MATCH(X118,allsections[SGUID],0),3)</f>
        <v>#N/A</v>
      </c>
      <c r="AB118" s="18" t="e">
        <f>INDEX(allsections[[S]:[Order]],MATCH(Y118,allsections[SGUID],0),3)</f>
        <v>#N/A</v>
      </c>
      <c r="AC118" t="s">
        <v>2140</v>
      </c>
    </row>
    <row r="119" spans="1:29" ht="174">
      <c r="A119" t="s">
        <v>1058</v>
      </c>
      <c r="B119" s="17" t="s">
        <v>2141</v>
      </c>
      <c r="C119" s="17" t="s">
        <v>2142</v>
      </c>
      <c r="D119">
        <v>120500</v>
      </c>
      <c r="Z119" s="18" t="s">
        <v>2143</v>
      </c>
      <c r="AA119" s="18" t="e">
        <f>INDEX(allsections[[S]:[Order]],MATCH(X119,allsections[SGUID],0),3)</f>
        <v>#N/A</v>
      </c>
      <c r="AB119" s="18" t="e">
        <f>INDEX(allsections[[S]:[Order]],MATCH(Y119,allsections[SGUID],0),3)</f>
        <v>#N/A</v>
      </c>
      <c r="AC119" t="s">
        <v>2144</v>
      </c>
    </row>
    <row r="120" spans="1:29" ht="130.5">
      <c r="A120" t="s">
        <v>1078</v>
      </c>
      <c r="B120" s="17" t="s">
        <v>2145</v>
      </c>
      <c r="C120" s="17" t="s">
        <v>2146</v>
      </c>
      <c r="D120">
        <v>120303</v>
      </c>
      <c r="Z120" s="18" t="s">
        <v>2147</v>
      </c>
      <c r="AA120" s="18" t="e">
        <f>INDEX(allsections[[S]:[Order]],MATCH(X120,allsections[SGUID],0),3)</f>
        <v>#N/A</v>
      </c>
      <c r="AB120" s="18" t="e">
        <f>INDEX(allsections[[S]:[Order]],MATCH(Y120,allsections[SGUID],0),3)</f>
        <v>#N/A</v>
      </c>
      <c r="AC120" t="s">
        <v>2148</v>
      </c>
    </row>
    <row r="121" spans="1:29">
      <c r="A121" t="s">
        <v>2149</v>
      </c>
      <c r="B121" s="17" t="s">
        <v>2150</v>
      </c>
      <c r="C121" s="17" t="s">
        <v>155</v>
      </c>
      <c r="D121">
        <v>15</v>
      </c>
      <c r="Z121" s="18" t="s">
        <v>2151</v>
      </c>
      <c r="AA121" s="18" t="e">
        <f>INDEX(allsections[[S]:[Order]],MATCH(X121,allsections[SGUID],0),3)</f>
        <v>#N/A</v>
      </c>
      <c r="AB121" s="18" t="e">
        <f>INDEX(allsections[[S]:[Order]],MATCH(Y121,allsections[SGUID],0),3)</f>
        <v>#N/A</v>
      </c>
      <c r="AC121" t="s">
        <v>2152</v>
      </c>
    </row>
    <row r="122" spans="1:29" ht="58">
      <c r="A122" t="s">
        <v>2153</v>
      </c>
      <c r="B122" s="17" t="s">
        <v>2154</v>
      </c>
      <c r="C122" s="17" t="s">
        <v>155</v>
      </c>
      <c r="D122">
        <v>14</v>
      </c>
      <c r="Z122" s="18" t="s">
        <v>2155</v>
      </c>
      <c r="AA122" s="18" t="e">
        <f>INDEX(allsections[[S]:[Order]],MATCH(X122,allsections[SGUID],0),3)</f>
        <v>#N/A</v>
      </c>
      <c r="AB122" s="18" t="e">
        <f>INDEX(allsections[[S]:[Order]],MATCH(Y122,allsections[SGUID],0),3)</f>
        <v>#N/A</v>
      </c>
      <c r="AC122" t="s">
        <v>2156</v>
      </c>
    </row>
    <row r="123" spans="1:29" ht="29">
      <c r="A123" t="s">
        <v>2157</v>
      </c>
      <c r="B123" s="17" t="s">
        <v>2158</v>
      </c>
      <c r="C123" s="17" t="s">
        <v>155</v>
      </c>
      <c r="D123">
        <v>13</v>
      </c>
      <c r="Z123" s="18" t="s">
        <v>2159</v>
      </c>
      <c r="AA123" s="18" t="e">
        <f>INDEX(allsections[[S]:[Order]],MATCH(X123,allsections[SGUID],0),3)</f>
        <v>#N/A</v>
      </c>
      <c r="AB123" s="18" t="e">
        <f>INDEX(allsections[[S]:[Order]],MATCH(Y123,allsections[SGUID],0),3)</f>
        <v>#N/A</v>
      </c>
      <c r="AC123" t="s">
        <v>2160</v>
      </c>
    </row>
    <row r="124" spans="1:29" ht="58">
      <c r="A124" t="s">
        <v>2161</v>
      </c>
      <c r="B124" s="17" t="s">
        <v>2162</v>
      </c>
      <c r="C124" s="17" t="s">
        <v>155</v>
      </c>
      <c r="D124">
        <v>12</v>
      </c>
      <c r="Z124" s="18" t="s">
        <v>2163</v>
      </c>
      <c r="AA124" s="18" t="e">
        <f>INDEX(allsections[[S]:[Order]],MATCH(X124,allsections[SGUID],0),3)</f>
        <v>#N/A</v>
      </c>
      <c r="AB124" s="18" t="e">
        <f>INDEX(allsections[[S]:[Order]],MATCH(Y124,allsections[SGUID],0),3)</f>
        <v>#N/A</v>
      </c>
      <c r="AC124" t="s">
        <v>2164</v>
      </c>
    </row>
    <row r="125" spans="1:29" ht="87">
      <c r="A125" t="s">
        <v>2165</v>
      </c>
      <c r="B125" s="17" t="s">
        <v>2166</v>
      </c>
      <c r="C125" s="17" t="s">
        <v>155</v>
      </c>
      <c r="D125">
        <v>11</v>
      </c>
      <c r="Z125" s="18" t="s">
        <v>2167</v>
      </c>
      <c r="AA125" s="18" t="e">
        <f>INDEX(allsections[[S]:[Order]],MATCH(X125,allsections[SGUID],0),3)</f>
        <v>#N/A</v>
      </c>
      <c r="AB125" s="18" t="e">
        <f>INDEX(allsections[[S]:[Order]],MATCH(Y125,allsections[SGUID],0),3)</f>
        <v>#N/A</v>
      </c>
      <c r="AC125" t="s">
        <v>2168</v>
      </c>
    </row>
    <row r="126" spans="1:29" ht="116">
      <c r="A126" t="s">
        <v>2169</v>
      </c>
      <c r="B126" s="17" t="s">
        <v>2170</v>
      </c>
      <c r="C126" s="17" t="s">
        <v>155</v>
      </c>
      <c r="D126">
        <v>10</v>
      </c>
      <c r="Z126" s="18" t="s">
        <v>2171</v>
      </c>
      <c r="AA126" s="18" t="e">
        <f>INDEX(allsections[[S]:[Order]],MATCH(X126,allsections[SGUID],0),3)</f>
        <v>#N/A</v>
      </c>
      <c r="AB126" s="18" t="e">
        <f>INDEX(allsections[[S]:[Order]],MATCH(Y126,allsections[SGUID],0),3)</f>
        <v>#N/A</v>
      </c>
      <c r="AC126" t="s">
        <v>2172</v>
      </c>
    </row>
    <row r="127" spans="1:29">
      <c r="A127" t="s">
        <v>2173</v>
      </c>
      <c r="B127" s="17" t="s">
        <v>2174</v>
      </c>
      <c r="C127" s="17" t="s">
        <v>155</v>
      </c>
      <c r="D127">
        <v>9</v>
      </c>
      <c r="Z127" s="18" t="s">
        <v>2175</v>
      </c>
      <c r="AA127" s="18" t="e">
        <f>INDEX(allsections[[S]:[Order]],MATCH(X127,allsections[SGUID],0),3)</f>
        <v>#N/A</v>
      </c>
      <c r="AB127" s="18" t="e">
        <f>INDEX(allsections[[S]:[Order]],MATCH(Y127,allsections[SGUID],0),3)</f>
        <v>#N/A</v>
      </c>
      <c r="AC127" t="s">
        <v>2176</v>
      </c>
    </row>
    <row r="128" spans="1:29" ht="29">
      <c r="A128" t="s">
        <v>2177</v>
      </c>
      <c r="B128" s="17" t="s">
        <v>2178</v>
      </c>
      <c r="C128" s="17" t="s">
        <v>155</v>
      </c>
      <c r="D128">
        <v>8</v>
      </c>
      <c r="Z128" s="18" t="s">
        <v>2179</v>
      </c>
      <c r="AA128" s="18" t="e">
        <f>INDEX(allsections[[S]:[Order]],MATCH(X128,allsections[SGUID],0),3)</f>
        <v>#N/A</v>
      </c>
      <c r="AB128" s="18" t="e">
        <f>INDEX(allsections[[S]:[Order]],MATCH(Y128,allsections[SGUID],0),3)</f>
        <v>#N/A</v>
      </c>
      <c r="AC128" t="s">
        <v>2180</v>
      </c>
    </row>
    <row r="129" spans="1:29" ht="145">
      <c r="A129" t="s">
        <v>2181</v>
      </c>
      <c r="B129" s="17" t="s">
        <v>2182</v>
      </c>
      <c r="C129" s="17" t="s">
        <v>155</v>
      </c>
      <c r="D129">
        <v>7</v>
      </c>
      <c r="Z129" s="18" t="s">
        <v>2183</v>
      </c>
      <c r="AA129" s="18" t="e">
        <f>INDEX(allsections[[S]:[Order]],MATCH(X129,allsections[SGUID],0),3)</f>
        <v>#N/A</v>
      </c>
      <c r="AB129" s="18" t="e">
        <f>INDEX(allsections[[S]:[Order]],MATCH(Y129,allsections[SGUID],0),3)</f>
        <v>#N/A</v>
      </c>
      <c r="AC129" t="s">
        <v>2184</v>
      </c>
    </row>
    <row r="130" spans="1:29" ht="101.5">
      <c r="A130" t="s">
        <v>2185</v>
      </c>
      <c r="B130" s="17" t="s">
        <v>2186</v>
      </c>
      <c r="C130" s="17" t="s">
        <v>155</v>
      </c>
      <c r="D130">
        <v>6</v>
      </c>
      <c r="Z130" s="18" t="s">
        <v>2187</v>
      </c>
      <c r="AA130" s="18" t="e">
        <f>INDEX(allsections[[S]:[Order]],MATCH(X130,allsections[SGUID],0),3)</f>
        <v>#N/A</v>
      </c>
      <c r="AB130" s="18" t="e">
        <f>INDEX(allsections[[S]:[Order]],MATCH(Y130,allsections[SGUID],0),3)</f>
        <v>#N/A</v>
      </c>
      <c r="AC130" t="s">
        <v>2188</v>
      </c>
    </row>
    <row r="131" spans="1:29" ht="72.5">
      <c r="A131" t="s">
        <v>2189</v>
      </c>
      <c r="B131" s="17" t="s">
        <v>2190</v>
      </c>
      <c r="C131" s="17" t="s">
        <v>155</v>
      </c>
      <c r="D131">
        <v>5</v>
      </c>
      <c r="Z131" s="18" t="s">
        <v>2191</v>
      </c>
      <c r="AA131" s="18" t="e">
        <f>INDEX(allsections[[S]:[Order]],MATCH(X131,allsections[SGUID],0),3)</f>
        <v>#N/A</v>
      </c>
      <c r="AB131" s="18" t="e">
        <f>INDEX(allsections[[S]:[Order]],MATCH(Y131,allsections[SGUID],0),3)</f>
        <v>#N/A</v>
      </c>
      <c r="AC131" t="s">
        <v>2192</v>
      </c>
    </row>
    <row r="132" spans="1:29" ht="43.5">
      <c r="A132" t="s">
        <v>2193</v>
      </c>
      <c r="B132" s="17" t="s">
        <v>2194</v>
      </c>
      <c r="C132" s="17" t="s">
        <v>155</v>
      </c>
      <c r="D132">
        <v>4</v>
      </c>
      <c r="Z132" s="18" t="s">
        <v>2195</v>
      </c>
      <c r="AA132" s="18" t="e">
        <f>INDEX(allsections[[S]:[Order]],MATCH(X132,allsections[SGUID],0),3)</f>
        <v>#N/A</v>
      </c>
      <c r="AB132" s="18" t="e">
        <f>INDEX(allsections[[S]:[Order]],MATCH(Y132,allsections[SGUID],0),3)</f>
        <v>#N/A</v>
      </c>
      <c r="AC132" t="s">
        <v>2196</v>
      </c>
    </row>
    <row r="133" spans="1:29" ht="58">
      <c r="A133" t="s">
        <v>2197</v>
      </c>
      <c r="B133" s="17" t="s">
        <v>2198</v>
      </c>
      <c r="C133" s="17" t="s">
        <v>155</v>
      </c>
      <c r="D133">
        <v>3</v>
      </c>
      <c r="Z133" s="18" t="s">
        <v>2199</v>
      </c>
      <c r="AA133" s="18" t="e">
        <f>INDEX(allsections[[S]:[Order]],MATCH(X133,allsections[SGUID],0),3)</f>
        <v>#N/A</v>
      </c>
      <c r="AB133" s="18" t="e">
        <f>INDEX(allsections[[S]:[Order]],MATCH(Y133,allsections[SGUID],0),3)</f>
        <v>#N/A</v>
      </c>
      <c r="AC133" t="s">
        <v>2200</v>
      </c>
    </row>
    <row r="134" spans="1:29" ht="87">
      <c r="A134" t="s">
        <v>2201</v>
      </c>
      <c r="B134" s="17" t="s">
        <v>2202</v>
      </c>
      <c r="C134" s="17" t="s">
        <v>155</v>
      </c>
      <c r="D134">
        <v>2</v>
      </c>
      <c r="Z134" s="18" t="s">
        <v>2203</v>
      </c>
      <c r="AA134" s="18" t="e">
        <f>INDEX(allsections[[S]:[Order]],MATCH(X134,allsections[SGUID],0),3)</f>
        <v>#N/A</v>
      </c>
      <c r="AB134" s="18" t="e">
        <f>INDEX(allsections[[S]:[Order]],MATCH(Y134,allsections[SGUID],0),3)</f>
        <v>#N/A</v>
      </c>
      <c r="AC134" t="s">
        <v>2204</v>
      </c>
    </row>
    <row r="135" spans="1:29">
      <c r="A135" t="s">
        <v>2205</v>
      </c>
      <c r="B135" s="17" t="s">
        <v>2206</v>
      </c>
      <c r="C135" s="17" t="s">
        <v>155</v>
      </c>
      <c r="D135">
        <v>1</v>
      </c>
      <c r="Z135" s="18" t="s">
        <v>2207</v>
      </c>
      <c r="AA135" s="18" t="e">
        <f>INDEX(allsections[[S]:[Order]],MATCH(X135,allsections[SGUID],0),3)</f>
        <v>#N/A</v>
      </c>
      <c r="AB135" s="18" t="e">
        <f>INDEX(allsections[[S]:[Order]],MATCH(Y135,allsections[SGUID],0),3)</f>
        <v>#N/A</v>
      </c>
      <c r="AC135" t="s">
        <v>2208</v>
      </c>
    </row>
    <row r="136" spans="1:29" ht="72.5">
      <c r="A136" t="s">
        <v>1050</v>
      </c>
      <c r="B136" s="17" t="s">
        <v>2209</v>
      </c>
      <c r="C136" s="17" t="s">
        <v>155</v>
      </c>
      <c r="D136">
        <v>12</v>
      </c>
      <c r="Z136" s="18" t="s">
        <v>2210</v>
      </c>
      <c r="AA136" s="18" t="e">
        <f>INDEX(allsections[[S]:[Order]],MATCH(X136,allsections[SGUID],0),3)</f>
        <v>#N/A</v>
      </c>
      <c r="AB136" s="18" t="e">
        <f>INDEX(allsections[[S]:[Order]],MATCH(Y136,allsections[SGUID],0),3)</f>
        <v>#N/A</v>
      </c>
      <c r="AC136" t="s">
        <v>2211</v>
      </c>
    </row>
    <row r="137" spans="1:29" ht="116">
      <c r="A137" t="s">
        <v>1104</v>
      </c>
      <c r="B137" s="17" t="s">
        <v>2212</v>
      </c>
      <c r="C137" s="17" t="s">
        <v>155</v>
      </c>
      <c r="D137">
        <v>11</v>
      </c>
      <c r="Z137" s="18" t="s">
        <v>2213</v>
      </c>
      <c r="AA137" s="18" t="e">
        <f>INDEX(allsections[[S]:[Order]],MATCH(X137,allsections[SGUID],0),3)</f>
        <v>#N/A</v>
      </c>
      <c r="AB137" s="18" t="e">
        <f>INDEX(allsections[[S]:[Order]],MATCH(Y137,allsections[SGUID],0),3)</f>
        <v>#N/A</v>
      </c>
      <c r="AC137" t="s">
        <v>2214</v>
      </c>
    </row>
    <row r="138" spans="1:29" ht="29">
      <c r="A138" t="s">
        <v>1142</v>
      </c>
      <c r="B138" s="17" t="s">
        <v>2215</v>
      </c>
      <c r="C138" s="17" t="s">
        <v>155</v>
      </c>
      <c r="D138">
        <v>10</v>
      </c>
      <c r="Z138" s="18" t="s">
        <v>2216</v>
      </c>
      <c r="AA138" s="18" t="e">
        <f>INDEX(allsections[[S]:[Order]],MATCH(X138,allsections[SGUID],0),3)</f>
        <v>#N/A</v>
      </c>
      <c r="AB138" s="18" t="e">
        <f>INDEX(allsections[[S]:[Order]],MATCH(Y138,allsections[SGUID],0),3)</f>
        <v>#N/A</v>
      </c>
      <c r="AC138" t="s">
        <v>2217</v>
      </c>
    </row>
    <row r="139" spans="1:29" ht="145">
      <c r="A139" t="s">
        <v>1146</v>
      </c>
      <c r="B139" s="17" t="s">
        <v>2218</v>
      </c>
      <c r="C139" s="17" t="s">
        <v>155</v>
      </c>
      <c r="D139">
        <v>9</v>
      </c>
      <c r="Z139" s="18" t="s">
        <v>2219</v>
      </c>
      <c r="AA139" s="18" t="e">
        <f>INDEX(allsections[[S]:[Order]],MATCH(X139,allsections[SGUID],0),3)</f>
        <v>#N/A</v>
      </c>
      <c r="AB139" s="18" t="e">
        <f>INDEX(allsections[[S]:[Order]],MATCH(Y139,allsections[SGUID],0),3)</f>
        <v>#N/A</v>
      </c>
      <c r="AC139" t="s">
        <v>2220</v>
      </c>
    </row>
    <row r="140" spans="1:29" ht="58">
      <c r="A140" t="s">
        <v>1165</v>
      </c>
      <c r="B140" s="17" t="s">
        <v>2221</v>
      </c>
      <c r="C140" s="17" t="s">
        <v>155</v>
      </c>
      <c r="D140">
        <v>8</v>
      </c>
      <c r="Z140" s="18" t="s">
        <v>2222</v>
      </c>
      <c r="AA140" s="18" t="e">
        <f>INDEX(allsections[[S]:[Order]],MATCH(X140,allsections[SGUID],0),3)</f>
        <v>#N/A</v>
      </c>
      <c r="AB140" s="18" t="e">
        <f>INDEX(allsections[[S]:[Order]],MATCH(Y140,allsections[SGUID],0),3)</f>
        <v>#N/A</v>
      </c>
      <c r="AC140" t="s">
        <v>2223</v>
      </c>
    </row>
    <row r="141" spans="1:29" ht="58">
      <c r="A141" t="s">
        <v>1178</v>
      </c>
      <c r="B141" s="17" t="s">
        <v>2224</v>
      </c>
      <c r="C141" s="17" t="s">
        <v>155</v>
      </c>
      <c r="D141">
        <v>7</v>
      </c>
      <c r="Z141" s="18" t="s">
        <v>2225</v>
      </c>
      <c r="AA141" s="18" t="e">
        <f>INDEX(allsections[[S]:[Order]],MATCH(X141,allsections[SGUID],0),3)</f>
        <v>#N/A</v>
      </c>
      <c r="AB141" s="18" t="e">
        <f>INDEX(allsections[[S]:[Order]],MATCH(Y141,allsections[SGUID],0),3)</f>
        <v>#N/A</v>
      </c>
      <c r="AC141" t="s">
        <v>2226</v>
      </c>
    </row>
    <row r="142" spans="1:29" ht="87">
      <c r="A142" t="s">
        <v>1045</v>
      </c>
      <c r="B142" s="17" t="s">
        <v>2227</v>
      </c>
      <c r="C142" s="17" t="s">
        <v>155</v>
      </c>
      <c r="D142">
        <v>6</v>
      </c>
      <c r="Z142" s="18" t="s">
        <v>2228</v>
      </c>
      <c r="AA142" s="18" t="e">
        <f>INDEX(allsections[[S]:[Order]],MATCH(X142,allsections[SGUID],0),3)</f>
        <v>#N/A</v>
      </c>
      <c r="AB142" s="18" t="e">
        <f>INDEX(allsections[[S]:[Order]],MATCH(Y142,allsections[SGUID],0),3)</f>
        <v>#N/A</v>
      </c>
      <c r="AC142" t="s">
        <v>2229</v>
      </c>
    </row>
    <row r="143" spans="1:29" ht="43.5">
      <c r="A143" t="s">
        <v>1231</v>
      </c>
      <c r="B143" s="17" t="s">
        <v>2230</v>
      </c>
      <c r="C143" s="17" t="s">
        <v>155</v>
      </c>
      <c r="D143">
        <v>5</v>
      </c>
      <c r="Z143" s="18" t="s">
        <v>2231</v>
      </c>
      <c r="AA143" s="18" t="e">
        <f>INDEX(allsections[[S]:[Order]],MATCH(X143,allsections[SGUID],0),3)</f>
        <v>#N/A</v>
      </c>
      <c r="AB143" s="18" t="e">
        <f>INDEX(allsections[[S]:[Order]],MATCH(Y143,allsections[SGUID],0),3)</f>
        <v>#N/A</v>
      </c>
      <c r="AC143" t="s">
        <v>2232</v>
      </c>
    </row>
    <row r="144" spans="1:29" ht="58">
      <c r="A144" t="s">
        <v>1328</v>
      </c>
      <c r="B144" s="17" t="s">
        <v>2233</v>
      </c>
      <c r="C144" s="17" t="s">
        <v>155</v>
      </c>
      <c r="D144">
        <v>4</v>
      </c>
      <c r="Z144" s="18" t="s">
        <v>2234</v>
      </c>
      <c r="AA144" s="18" t="e">
        <f>INDEX(allsections[[S]:[Order]],MATCH(X144,allsections[SGUID],0),3)</f>
        <v>#N/A</v>
      </c>
      <c r="AB144" s="18" t="e">
        <f>INDEX(allsections[[S]:[Order]],MATCH(Y144,allsections[SGUID],0),3)</f>
        <v>#N/A</v>
      </c>
      <c r="AC144" t="s">
        <v>2235</v>
      </c>
    </row>
    <row r="145" spans="1:29" ht="43.5">
      <c r="A145" t="s">
        <v>1344</v>
      </c>
      <c r="B145" s="17" t="s">
        <v>2236</v>
      </c>
      <c r="C145" s="17" t="s">
        <v>155</v>
      </c>
      <c r="D145">
        <v>3</v>
      </c>
      <c r="Z145" s="18" t="s">
        <v>2237</v>
      </c>
      <c r="AA145" s="18" t="e">
        <f>INDEX(allsections[[S]:[Order]],MATCH(X145,allsections[SGUID],0),3)</f>
        <v>#N/A</v>
      </c>
      <c r="AB145" s="18" t="e">
        <f>INDEX(allsections[[S]:[Order]],MATCH(Y145,allsections[SGUID],0),3)</f>
        <v>#N/A</v>
      </c>
      <c r="AC145" t="s">
        <v>2238</v>
      </c>
    </row>
    <row r="146" spans="1:29" ht="72.5">
      <c r="A146" t="s">
        <v>1389</v>
      </c>
      <c r="B146" s="17" t="s">
        <v>2239</v>
      </c>
      <c r="C146" s="17" t="s">
        <v>155</v>
      </c>
      <c r="D146">
        <v>2</v>
      </c>
      <c r="Z146" s="18" t="s">
        <v>2240</v>
      </c>
      <c r="AA146" s="18" t="e">
        <f>INDEX(allsections[[S]:[Order]],MATCH(X146,allsections[SGUID],0),3)</f>
        <v>#N/A</v>
      </c>
      <c r="AB146" s="18" t="e">
        <f>INDEX(allsections[[S]:[Order]],MATCH(Y146,allsections[SGUID],0),3)</f>
        <v>#N/A</v>
      </c>
      <c r="AC146" t="s">
        <v>2241</v>
      </c>
    </row>
    <row r="147" spans="1:29" ht="72.5">
      <c r="A147" t="s">
        <v>1422</v>
      </c>
      <c r="B147" s="17" t="s">
        <v>2242</v>
      </c>
      <c r="C147" s="17" t="s">
        <v>155</v>
      </c>
      <c r="D147">
        <v>1</v>
      </c>
      <c r="Z147" s="18" t="s">
        <v>2243</v>
      </c>
      <c r="AA147" s="18" t="e">
        <f>INDEX(allsections[[S]:[Order]],MATCH(X147,allsections[SGUID],0),3)</f>
        <v>#N/A</v>
      </c>
      <c r="AB147" s="18" t="e">
        <f>INDEX(allsections[[S]:[Order]],MATCH(Y147,allsections[SGUID],0),3)</f>
        <v>#N/A</v>
      </c>
      <c r="AC147" t="s">
        <v>2244</v>
      </c>
    </row>
    <row r="148" spans="1:29" ht="58">
      <c r="A148" t="s">
        <v>2245</v>
      </c>
      <c r="B148" s="17" t="s">
        <v>2246</v>
      </c>
      <c r="C148" s="17" t="s">
        <v>155</v>
      </c>
      <c r="D148">
        <v>2806</v>
      </c>
      <c r="Z148" s="18" t="s">
        <v>2247</v>
      </c>
      <c r="AA148" s="18" t="e">
        <f>INDEX(allsections[[S]:[Order]],MATCH(X148,allsections[SGUID],0),3)</f>
        <v>#N/A</v>
      </c>
      <c r="AB148" s="18" t="e">
        <f>INDEX(allsections[[S]:[Order]],MATCH(Y148,allsections[SGUID],0),3)</f>
        <v>#N/A</v>
      </c>
      <c r="AC148" t="s">
        <v>2248</v>
      </c>
    </row>
    <row r="149" spans="1:29" ht="409.5">
      <c r="A149" t="s">
        <v>2249</v>
      </c>
      <c r="B149" s="17" t="s">
        <v>2250</v>
      </c>
      <c r="C149" s="17" t="s">
        <v>2251</v>
      </c>
      <c r="D149">
        <v>2805</v>
      </c>
      <c r="Z149" s="18" t="s">
        <v>2252</v>
      </c>
      <c r="AA149" s="18" t="e">
        <f>INDEX(allsections[[S]:[Order]],MATCH(X149,allsections[SGUID],0),3)</f>
        <v>#N/A</v>
      </c>
      <c r="AB149" s="18" t="e">
        <f>INDEX(allsections[[S]:[Order]],MATCH(Y149,allsections[SGUID],0),3)</f>
        <v>#N/A</v>
      </c>
      <c r="AC149" t="s">
        <v>2253</v>
      </c>
    </row>
    <row r="150" spans="1:29" ht="246.5">
      <c r="A150" t="s">
        <v>2254</v>
      </c>
      <c r="B150" s="17" t="s">
        <v>2255</v>
      </c>
      <c r="C150" s="17" t="s">
        <v>2256</v>
      </c>
      <c r="D150">
        <v>2804</v>
      </c>
      <c r="Z150" s="18" t="s">
        <v>2257</v>
      </c>
      <c r="AA150" s="18" t="e">
        <f>INDEX(allsections[[S]:[Order]],MATCH(X150,allsections[SGUID],0),3)</f>
        <v>#N/A</v>
      </c>
      <c r="AB150" s="18" t="e">
        <f>INDEX(allsections[[S]:[Order]],MATCH(Y150,allsections[SGUID],0),3)</f>
        <v>#N/A</v>
      </c>
      <c r="AC150" t="s">
        <v>2258</v>
      </c>
    </row>
    <row r="151" spans="1:29" ht="290">
      <c r="A151" t="s">
        <v>2259</v>
      </c>
      <c r="B151" s="17" t="s">
        <v>2260</v>
      </c>
      <c r="C151" s="17" t="s">
        <v>2261</v>
      </c>
      <c r="D151">
        <v>2803</v>
      </c>
      <c r="Z151" s="18" t="s">
        <v>2262</v>
      </c>
      <c r="AA151" s="18" t="e">
        <f>INDEX(allsections[[S]:[Order]],MATCH(X151,allsections[SGUID],0),3)</f>
        <v>#N/A</v>
      </c>
      <c r="AB151" s="18" t="e">
        <f>INDEX(allsections[[S]:[Order]],MATCH(Y151,allsections[SGUID],0),3)</f>
        <v>#N/A</v>
      </c>
      <c r="AC151" t="s">
        <v>2263</v>
      </c>
    </row>
    <row r="152" spans="1:29" ht="319">
      <c r="A152" t="s">
        <v>2264</v>
      </c>
      <c r="B152" s="17" t="s">
        <v>2265</v>
      </c>
      <c r="C152" s="17" t="s">
        <v>2266</v>
      </c>
      <c r="D152">
        <v>2802</v>
      </c>
      <c r="Z152" s="18" t="s">
        <v>2267</v>
      </c>
      <c r="AA152" s="18" t="e">
        <f>INDEX(allsections[[S]:[Order]],MATCH(X152,allsections[SGUID],0),3)</f>
        <v>#N/A</v>
      </c>
      <c r="AB152" s="18" t="e">
        <f>INDEX(allsections[[S]:[Order]],MATCH(Y152,allsections[SGUID],0),3)</f>
        <v>#N/A</v>
      </c>
      <c r="AC152" t="s">
        <v>2268</v>
      </c>
    </row>
    <row r="153" spans="1:29" ht="72.5">
      <c r="A153" t="s">
        <v>2269</v>
      </c>
      <c r="B153" s="17" t="s">
        <v>2270</v>
      </c>
      <c r="C153" s="17" t="s">
        <v>155</v>
      </c>
      <c r="D153">
        <v>2801</v>
      </c>
      <c r="Z153" s="18" t="s">
        <v>2271</v>
      </c>
      <c r="AA153" s="18" t="e">
        <f>INDEX(allsections[[S]:[Order]],MATCH(X153,allsections[SGUID],0),3)</f>
        <v>#N/A</v>
      </c>
      <c r="AB153" s="18" t="e">
        <f>INDEX(allsections[[S]:[Order]],MATCH(Y153,allsections[SGUID],0),3)</f>
        <v>#N/A</v>
      </c>
      <c r="AC153" t="s">
        <v>2272</v>
      </c>
    </row>
    <row r="154" spans="1:29" ht="409.5">
      <c r="A154" t="s">
        <v>2273</v>
      </c>
      <c r="B154" s="17" t="s">
        <v>2274</v>
      </c>
      <c r="C154" s="17" t="s">
        <v>2275</v>
      </c>
      <c r="D154">
        <v>28</v>
      </c>
      <c r="Z154" s="18" t="s">
        <v>2276</v>
      </c>
      <c r="AA154" s="18" t="e">
        <f>INDEX(allsections[[S]:[Order]],MATCH(X154,allsections[SGUID],0),3)</f>
        <v>#N/A</v>
      </c>
      <c r="AB154" s="18" t="e">
        <f>INDEX(allsections[[S]:[Order]],MATCH(Y154,allsections[SGUID],0),3)</f>
        <v>#N/A</v>
      </c>
      <c r="AC154" t="s">
        <v>2277</v>
      </c>
    </row>
    <row r="155" spans="1:29" ht="101.5">
      <c r="A155" t="s">
        <v>2278</v>
      </c>
      <c r="B155" s="17" t="s">
        <v>2279</v>
      </c>
      <c r="C155" s="17" t="s">
        <v>155</v>
      </c>
      <c r="D155">
        <v>601</v>
      </c>
      <c r="Z155" s="18" t="s">
        <v>2280</v>
      </c>
      <c r="AA155" s="18" t="e">
        <f>INDEX(allsections[[S]:[Order]],MATCH(X155,allsections[SGUID],0),3)</f>
        <v>#N/A</v>
      </c>
      <c r="AB155" s="18" t="e">
        <f>INDEX(allsections[[S]:[Order]],MATCH(Y155,allsections[SGUID],0),3)</f>
        <v>#N/A</v>
      </c>
      <c r="AC155" t="s">
        <v>2281</v>
      </c>
    </row>
    <row r="156" spans="1:29" ht="43.5">
      <c r="A156" t="s">
        <v>2282</v>
      </c>
      <c r="B156" s="17" t="s">
        <v>2283</v>
      </c>
      <c r="C156" s="17" t="s">
        <v>155</v>
      </c>
      <c r="D156">
        <v>101</v>
      </c>
      <c r="Z156" s="18" t="s">
        <v>2284</v>
      </c>
      <c r="AA156" s="18" t="e">
        <f>INDEX(allsections[[S]:[Order]],MATCH(X156,allsections[SGUID],0),3)</f>
        <v>#N/A</v>
      </c>
      <c r="AB156" s="18" t="e">
        <f>INDEX(allsections[[S]:[Order]],MATCH(Y156,allsections[SGUID],0),3)</f>
        <v>#N/A</v>
      </c>
      <c r="AC156" t="s">
        <v>2285</v>
      </c>
    </row>
    <row r="157" spans="1:29" ht="29">
      <c r="A157" t="s">
        <v>2286</v>
      </c>
      <c r="B157" s="17" t="s">
        <v>2287</v>
      </c>
      <c r="C157" s="17" t="s">
        <v>155</v>
      </c>
      <c r="D157">
        <v>205</v>
      </c>
      <c r="Z157" s="18" t="s">
        <v>2288</v>
      </c>
      <c r="AA157" s="18" t="e">
        <f>INDEX(allsections[[S]:[Order]],MATCH(X157,allsections[SGUID],0),3)</f>
        <v>#N/A</v>
      </c>
      <c r="AB157" s="18" t="e">
        <f>INDEX(allsections[[S]:[Order]],MATCH(Y157,allsections[SGUID],0),3)</f>
        <v>#N/A</v>
      </c>
      <c r="AC157" t="s">
        <v>2289</v>
      </c>
    </row>
    <row r="158" spans="1:29" ht="43.5">
      <c r="A158" t="s">
        <v>2290</v>
      </c>
      <c r="B158" s="17" t="s">
        <v>2291</v>
      </c>
      <c r="C158" s="17" t="s">
        <v>155</v>
      </c>
      <c r="D158">
        <v>2602</v>
      </c>
      <c r="Z158" s="18" t="s">
        <v>2292</v>
      </c>
      <c r="AA158" s="18" t="e">
        <f>INDEX(allsections[[S]:[Order]],MATCH(X158,allsections[SGUID],0),3)</f>
        <v>#N/A</v>
      </c>
      <c r="AB158" s="18" t="e">
        <f>INDEX(allsections[[S]:[Order]],MATCH(Y158,allsections[SGUID],0),3)</f>
        <v>#N/A</v>
      </c>
      <c r="AC158" t="s">
        <v>2293</v>
      </c>
    </row>
    <row r="159" spans="1:29" ht="58">
      <c r="A159" t="s">
        <v>2294</v>
      </c>
      <c r="B159" s="17" t="s">
        <v>2295</v>
      </c>
      <c r="C159" s="17" t="s">
        <v>155</v>
      </c>
      <c r="D159">
        <v>2601</v>
      </c>
      <c r="Z159" s="18" t="s">
        <v>2296</v>
      </c>
      <c r="AA159" s="18" t="e">
        <f>INDEX(allsections[[S]:[Order]],MATCH(X159,allsections[SGUID],0),3)</f>
        <v>#N/A</v>
      </c>
      <c r="AB159" s="18" t="e">
        <f>INDEX(allsections[[S]:[Order]],MATCH(Y159,allsections[SGUID],0),3)</f>
        <v>#N/A</v>
      </c>
      <c r="AC159" t="s">
        <v>2297</v>
      </c>
    </row>
    <row r="160" spans="1:29" ht="87">
      <c r="A160" t="s">
        <v>2298</v>
      </c>
      <c r="B160" s="17" t="s">
        <v>2299</v>
      </c>
      <c r="C160" s="17" t="s">
        <v>155</v>
      </c>
      <c r="D160">
        <v>2503</v>
      </c>
      <c r="Z160" s="18" t="s">
        <v>2300</v>
      </c>
      <c r="AA160" s="18" t="e">
        <f>INDEX(allsections[[S]:[Order]],MATCH(X160,allsections[SGUID],0),3)</f>
        <v>#N/A</v>
      </c>
      <c r="AB160" s="18" t="e">
        <f>INDEX(allsections[[S]:[Order]],MATCH(Y160,allsections[SGUID],0),3)</f>
        <v>#N/A</v>
      </c>
      <c r="AC160" t="s">
        <v>2301</v>
      </c>
    </row>
    <row r="161" spans="1:29" ht="159.5">
      <c r="A161" t="s">
        <v>2302</v>
      </c>
      <c r="B161" s="17" t="s">
        <v>2303</v>
      </c>
      <c r="C161" s="17" t="s">
        <v>155</v>
      </c>
      <c r="D161">
        <v>2502</v>
      </c>
      <c r="Z161" s="18" t="s">
        <v>2304</v>
      </c>
      <c r="AA161" s="18" t="e">
        <f>INDEX(allsections[[S]:[Order]],MATCH(X161,allsections[SGUID],0),3)</f>
        <v>#N/A</v>
      </c>
      <c r="AB161" s="18" t="e">
        <f>INDEX(allsections[[S]:[Order]],MATCH(Y161,allsections[SGUID],0),3)</f>
        <v>#N/A</v>
      </c>
      <c r="AC161" t="s">
        <v>2305</v>
      </c>
    </row>
    <row r="162" spans="1:29" ht="246.5">
      <c r="A162" t="s">
        <v>2306</v>
      </c>
      <c r="B162" s="17" t="s">
        <v>2307</v>
      </c>
      <c r="C162" s="17" t="s">
        <v>2308</v>
      </c>
      <c r="D162">
        <v>2501</v>
      </c>
      <c r="Z162" s="18" t="s">
        <v>2309</v>
      </c>
      <c r="AA162" s="18" t="e">
        <f>INDEX(allsections[[S]:[Order]],MATCH(X162,allsections[SGUID],0),3)</f>
        <v>#N/A</v>
      </c>
      <c r="AB162" s="18" t="e">
        <f>INDEX(allsections[[S]:[Order]],MATCH(Y162,allsections[SGUID],0),3)</f>
        <v>#N/A</v>
      </c>
      <c r="AC162" t="s">
        <v>2310</v>
      </c>
    </row>
    <row r="163" spans="1:29" ht="101.5">
      <c r="A163" t="s">
        <v>2311</v>
      </c>
      <c r="B163" s="17" t="s">
        <v>2312</v>
      </c>
      <c r="C163" s="17" t="s">
        <v>155</v>
      </c>
      <c r="D163">
        <v>2402</v>
      </c>
      <c r="Z163" s="18" t="s">
        <v>2313</v>
      </c>
      <c r="AA163" s="18" t="e">
        <f>INDEX(allsections[[S]:[Order]],MATCH(X163,allsections[SGUID],0),3)</f>
        <v>#N/A</v>
      </c>
      <c r="AB163" s="18" t="e">
        <f>INDEX(allsections[[S]:[Order]],MATCH(Y163,allsections[SGUID],0),3)</f>
        <v>#N/A</v>
      </c>
      <c r="AC163" t="s">
        <v>2314</v>
      </c>
    </row>
    <row r="164" spans="1:29" ht="101.5">
      <c r="A164" t="s">
        <v>2315</v>
      </c>
      <c r="B164" s="17" t="s">
        <v>2316</v>
      </c>
      <c r="C164" s="17" t="s">
        <v>155</v>
      </c>
      <c r="D164">
        <v>2401</v>
      </c>
      <c r="Z164" s="18" t="s">
        <v>2317</v>
      </c>
      <c r="AA164" s="18" t="e">
        <f>INDEX(allsections[[S]:[Order]],MATCH(X164,allsections[SGUID],0),3)</f>
        <v>#N/A</v>
      </c>
      <c r="AB164" s="18" t="e">
        <f>INDEX(allsections[[S]:[Order]],MATCH(Y164,allsections[SGUID],0),3)</f>
        <v>#N/A</v>
      </c>
      <c r="AC164" t="s">
        <v>2318</v>
      </c>
    </row>
    <row r="165" spans="1:29" ht="43.5">
      <c r="A165" t="s">
        <v>2319</v>
      </c>
      <c r="B165" s="17" t="s">
        <v>2320</v>
      </c>
      <c r="C165" s="17" t="s">
        <v>155</v>
      </c>
      <c r="D165">
        <v>2202</v>
      </c>
      <c r="Z165" s="18" t="s">
        <v>2321</v>
      </c>
      <c r="AA165" s="18" t="e">
        <f>INDEX(allsections[[S]:[Order]],MATCH(X165,allsections[SGUID],0),3)</f>
        <v>#N/A</v>
      </c>
      <c r="AB165" s="18" t="e">
        <f>INDEX(allsections[[S]:[Order]],MATCH(Y165,allsections[SGUID],0),3)</f>
        <v>#N/A</v>
      </c>
      <c r="AC165" t="s">
        <v>2322</v>
      </c>
    </row>
    <row r="166" spans="1:29" ht="29">
      <c r="A166" t="s">
        <v>2323</v>
      </c>
      <c r="B166" s="17" t="s">
        <v>2324</v>
      </c>
      <c r="C166" s="17" t="s">
        <v>155</v>
      </c>
      <c r="D166">
        <v>2201</v>
      </c>
      <c r="Z166" s="18" t="s">
        <v>2325</v>
      </c>
      <c r="AA166" s="18" t="e">
        <f>INDEX(allsections[[S]:[Order]],MATCH(X166,allsections[SGUID],0),3)</f>
        <v>#N/A</v>
      </c>
      <c r="AB166" s="18" t="e">
        <f>INDEX(allsections[[S]:[Order]],MATCH(Y166,allsections[SGUID],0),3)</f>
        <v>#N/A</v>
      </c>
      <c r="AC166" t="s">
        <v>2326</v>
      </c>
    </row>
    <row r="167" spans="1:29" ht="72.5">
      <c r="A167" t="s">
        <v>2327</v>
      </c>
      <c r="B167" s="17" t="s">
        <v>2328</v>
      </c>
      <c r="C167" s="17" t="s">
        <v>155</v>
      </c>
      <c r="D167">
        <v>2009</v>
      </c>
      <c r="Z167" s="18" t="s">
        <v>2329</v>
      </c>
      <c r="AA167" s="18" t="e">
        <f>INDEX(allsections[[S]:[Order]],MATCH(X167,allsections[SGUID],0),3)</f>
        <v>#N/A</v>
      </c>
      <c r="AB167" s="18" t="e">
        <f>INDEX(allsections[[S]:[Order]],MATCH(Y167,allsections[SGUID],0),3)</f>
        <v>#N/A</v>
      </c>
      <c r="AC167" t="s">
        <v>2330</v>
      </c>
    </row>
    <row r="168" spans="1:29" ht="58">
      <c r="A168" t="s">
        <v>2331</v>
      </c>
      <c r="B168" s="17" t="s">
        <v>2332</v>
      </c>
      <c r="C168" s="17" t="s">
        <v>155</v>
      </c>
      <c r="D168">
        <v>2006</v>
      </c>
      <c r="Z168" s="18" t="s">
        <v>2333</v>
      </c>
      <c r="AA168" s="18" t="e">
        <f>INDEX(allsections[[S]:[Order]],MATCH(X168,allsections[SGUID],0),3)</f>
        <v>#N/A</v>
      </c>
      <c r="AB168" s="18" t="e">
        <f>INDEX(allsections[[S]:[Order]],MATCH(Y168,allsections[SGUID],0),3)</f>
        <v>#N/A</v>
      </c>
      <c r="AC168" t="s">
        <v>2334</v>
      </c>
    </row>
    <row r="169" spans="1:29" ht="29">
      <c r="A169" t="s">
        <v>2335</v>
      </c>
      <c r="B169" s="17" t="s">
        <v>2336</v>
      </c>
      <c r="C169" s="17" t="s">
        <v>155</v>
      </c>
      <c r="D169">
        <v>2005</v>
      </c>
      <c r="Z169" s="18" t="s">
        <v>2337</v>
      </c>
      <c r="AA169" s="18" t="e">
        <f>INDEX(allsections[[S]:[Order]],MATCH(X169,allsections[SGUID],0),3)</f>
        <v>#N/A</v>
      </c>
      <c r="AB169" s="18" t="e">
        <f>INDEX(allsections[[S]:[Order]],MATCH(Y169,allsections[SGUID],0),3)</f>
        <v>#N/A</v>
      </c>
      <c r="AC169" t="s">
        <v>2338</v>
      </c>
    </row>
    <row r="170" spans="1:29" ht="58">
      <c r="A170" t="s">
        <v>2339</v>
      </c>
      <c r="B170" s="17" t="s">
        <v>2340</v>
      </c>
      <c r="C170" s="17" t="s">
        <v>155</v>
      </c>
      <c r="D170">
        <v>2004</v>
      </c>
      <c r="Z170" s="18" t="s">
        <v>2341</v>
      </c>
      <c r="AA170" s="18" t="e">
        <f>INDEX(allsections[[S]:[Order]],MATCH(X170,allsections[SGUID],0),3)</f>
        <v>#N/A</v>
      </c>
      <c r="AB170" s="18" t="e">
        <f>INDEX(allsections[[S]:[Order]],MATCH(Y170,allsections[SGUID],0),3)</f>
        <v>#N/A</v>
      </c>
      <c r="AC170" t="s">
        <v>2342</v>
      </c>
    </row>
    <row r="171" spans="1:29" ht="43.5">
      <c r="A171" t="s">
        <v>2343</v>
      </c>
      <c r="B171" s="17" t="s">
        <v>2344</v>
      </c>
      <c r="C171" s="17" t="s">
        <v>155</v>
      </c>
      <c r="D171">
        <v>2003</v>
      </c>
      <c r="Z171" s="18" t="s">
        <v>2345</v>
      </c>
      <c r="AA171" s="18" t="e">
        <f>INDEX(allsections[[S]:[Order]],MATCH(X171,allsections[SGUID],0),3)</f>
        <v>#N/A</v>
      </c>
      <c r="AB171" s="18" t="e">
        <f>INDEX(allsections[[S]:[Order]],MATCH(Y171,allsections[SGUID],0),3)</f>
        <v>#N/A</v>
      </c>
      <c r="AC171" t="s">
        <v>2346</v>
      </c>
    </row>
    <row r="172" spans="1:29" ht="101.5">
      <c r="A172" t="s">
        <v>2347</v>
      </c>
      <c r="B172" s="17" t="s">
        <v>2348</v>
      </c>
      <c r="C172" s="17" t="s">
        <v>155</v>
      </c>
      <c r="D172">
        <v>2002</v>
      </c>
      <c r="Z172" s="18" t="s">
        <v>2349</v>
      </c>
      <c r="AA172" s="18" t="e">
        <f>INDEX(allsections[[S]:[Order]],MATCH(X172,allsections[SGUID],0),3)</f>
        <v>#N/A</v>
      </c>
      <c r="AB172" s="18" t="e">
        <f>INDEX(allsections[[S]:[Order]],MATCH(Y172,allsections[SGUID],0),3)</f>
        <v>#N/A</v>
      </c>
      <c r="AC172" t="s">
        <v>2350</v>
      </c>
    </row>
    <row r="173" spans="1:29" ht="72.5">
      <c r="A173" t="s">
        <v>2351</v>
      </c>
      <c r="B173" s="17" t="s">
        <v>2352</v>
      </c>
      <c r="C173" s="17" t="s">
        <v>155</v>
      </c>
      <c r="D173">
        <v>2001</v>
      </c>
      <c r="Z173" s="18" t="s">
        <v>2353</v>
      </c>
      <c r="AA173" s="18" t="e">
        <f>INDEX(allsections[[S]:[Order]],MATCH(X173,allsections[SGUID],0),3)</f>
        <v>#N/A</v>
      </c>
      <c r="AB173" s="18" t="e">
        <f>INDEX(allsections[[S]:[Order]],MATCH(Y173,allsections[SGUID],0),3)</f>
        <v>#N/A</v>
      </c>
      <c r="AC173" t="s">
        <v>2354</v>
      </c>
    </row>
    <row r="174" spans="1:29" ht="174">
      <c r="A174" t="s">
        <v>2355</v>
      </c>
      <c r="B174" s="17" t="s">
        <v>2356</v>
      </c>
      <c r="C174" s="17" t="s">
        <v>2357</v>
      </c>
      <c r="D174">
        <v>1803</v>
      </c>
      <c r="Z174" s="18" t="s">
        <v>2358</v>
      </c>
      <c r="AA174" s="18" t="e">
        <f>INDEX(allsections[[S]:[Order]],MATCH(X174,allsections[SGUID],0),3)</f>
        <v>#N/A</v>
      </c>
      <c r="AB174" s="18" t="e">
        <f>INDEX(allsections[[S]:[Order]],MATCH(Y174,allsections[SGUID],0),3)</f>
        <v>#N/A</v>
      </c>
      <c r="AC174" t="s">
        <v>2359</v>
      </c>
    </row>
    <row r="175" spans="1:29" ht="58">
      <c r="A175" t="s">
        <v>2360</v>
      </c>
      <c r="B175" s="17" t="s">
        <v>2361</v>
      </c>
      <c r="C175" s="17" t="s">
        <v>155</v>
      </c>
      <c r="D175">
        <v>1802</v>
      </c>
      <c r="Z175" s="18" t="s">
        <v>2362</v>
      </c>
      <c r="AA175" s="18" t="e">
        <f>INDEX(allsections[[S]:[Order]],MATCH(X175,allsections[SGUID],0),3)</f>
        <v>#N/A</v>
      </c>
      <c r="AB175" s="18" t="e">
        <f>INDEX(allsections[[S]:[Order]],MATCH(Y175,allsections[SGUID],0),3)</f>
        <v>#N/A</v>
      </c>
      <c r="AC175" t="s">
        <v>2363</v>
      </c>
    </row>
    <row r="176" spans="1:29" ht="87">
      <c r="A176" t="s">
        <v>2364</v>
      </c>
      <c r="B176" s="17" t="s">
        <v>2365</v>
      </c>
      <c r="C176" s="17" t="s">
        <v>155</v>
      </c>
      <c r="D176">
        <v>704</v>
      </c>
      <c r="Z176" s="18" t="s">
        <v>2366</v>
      </c>
      <c r="AA176" s="18" t="e">
        <f>INDEX(allsections[[S]:[Order]],MATCH(X176,allsections[SGUID],0),3)</f>
        <v>#N/A</v>
      </c>
      <c r="AB176" s="18" t="e">
        <f>INDEX(allsections[[S]:[Order]],MATCH(Y176,allsections[SGUID],0),3)</f>
        <v>#N/A</v>
      </c>
      <c r="AC176" t="s">
        <v>2367</v>
      </c>
    </row>
    <row r="177" spans="1:29" ht="29">
      <c r="A177" t="s">
        <v>2368</v>
      </c>
      <c r="B177" s="17" t="s">
        <v>2369</v>
      </c>
      <c r="C177" s="17" t="s">
        <v>155</v>
      </c>
      <c r="D177">
        <v>703</v>
      </c>
      <c r="Z177" s="18" t="s">
        <v>2370</v>
      </c>
      <c r="AA177" s="18" t="e">
        <f>INDEX(allsections[[S]:[Order]],MATCH(X177,allsections[SGUID],0),3)</f>
        <v>#N/A</v>
      </c>
      <c r="AB177" s="18" t="e">
        <f>INDEX(allsections[[S]:[Order]],MATCH(Y177,allsections[SGUID],0),3)</f>
        <v>#N/A</v>
      </c>
      <c r="AC177" t="s">
        <v>2371</v>
      </c>
    </row>
    <row r="178" spans="1:29" ht="58">
      <c r="A178" t="s">
        <v>2372</v>
      </c>
      <c r="B178" s="17" t="s">
        <v>2373</v>
      </c>
      <c r="C178" s="17" t="s">
        <v>155</v>
      </c>
      <c r="D178">
        <v>702</v>
      </c>
      <c r="Z178" s="18" t="s">
        <v>2374</v>
      </c>
      <c r="AA178" s="18" t="e">
        <f>INDEX(allsections[[S]:[Order]],MATCH(X178,allsections[SGUID],0),3)</f>
        <v>#N/A</v>
      </c>
      <c r="AB178" s="18" t="e">
        <f>INDEX(allsections[[S]:[Order]],MATCH(Y178,allsections[SGUID],0),3)</f>
        <v>#N/A</v>
      </c>
      <c r="AC178" t="s">
        <v>2375</v>
      </c>
    </row>
    <row r="179" spans="1:29" ht="116">
      <c r="A179" t="s">
        <v>2376</v>
      </c>
      <c r="B179" s="17" t="s">
        <v>2377</v>
      </c>
      <c r="C179" s="17" t="s">
        <v>155</v>
      </c>
      <c r="D179">
        <v>701</v>
      </c>
      <c r="Z179" s="18" t="s">
        <v>2378</v>
      </c>
      <c r="AA179" s="18" t="e">
        <f>INDEX(allsections[[S]:[Order]],MATCH(X179,allsections[SGUID],0),3)</f>
        <v>#N/A</v>
      </c>
      <c r="AB179" s="18" t="e">
        <f>INDEX(allsections[[S]:[Order]],MATCH(Y179,allsections[SGUID],0),3)</f>
        <v>#N/A</v>
      </c>
      <c r="AC179" t="s">
        <v>2379</v>
      </c>
    </row>
    <row r="180" spans="1:29" ht="101.5">
      <c r="A180" t="s">
        <v>2380</v>
      </c>
      <c r="B180" s="17" t="s">
        <v>2381</v>
      </c>
      <c r="C180" s="17" t="s">
        <v>155</v>
      </c>
      <c r="D180">
        <v>603</v>
      </c>
      <c r="Z180" s="18" t="s">
        <v>2382</v>
      </c>
      <c r="AA180" s="18" t="e">
        <f>INDEX(allsections[[S]:[Order]],MATCH(X180,allsections[SGUID],0),3)</f>
        <v>#N/A</v>
      </c>
      <c r="AB180" s="18" t="e">
        <f>INDEX(allsections[[S]:[Order]],MATCH(Y180,allsections[SGUID],0),3)</f>
        <v>#N/A</v>
      </c>
      <c r="AC180" t="s">
        <v>2383</v>
      </c>
    </row>
    <row r="181" spans="1:29" ht="87">
      <c r="A181" t="s">
        <v>2384</v>
      </c>
      <c r="B181" s="17" t="s">
        <v>2385</v>
      </c>
      <c r="C181" s="17" t="s">
        <v>155</v>
      </c>
      <c r="D181">
        <v>602</v>
      </c>
      <c r="Z181" s="18" t="s">
        <v>2386</v>
      </c>
      <c r="AA181" s="18" t="e">
        <f>INDEX(allsections[[S]:[Order]],MATCH(X181,allsections[SGUID],0),3)</f>
        <v>#N/A</v>
      </c>
      <c r="AB181" s="18" t="e">
        <f>INDEX(allsections[[S]:[Order]],MATCH(Y181,allsections[SGUID],0),3)</f>
        <v>#N/A</v>
      </c>
      <c r="AC181" t="s">
        <v>2387</v>
      </c>
    </row>
    <row r="182" spans="1:29" ht="72.5">
      <c r="A182" t="s">
        <v>2388</v>
      </c>
      <c r="B182" s="17" t="s">
        <v>2389</v>
      </c>
      <c r="C182" s="17" t="s">
        <v>155</v>
      </c>
      <c r="D182">
        <v>103</v>
      </c>
      <c r="Z182" s="18" t="s">
        <v>2390</v>
      </c>
      <c r="AA182" s="18" t="e">
        <f>INDEX(allsections[[S]:[Order]],MATCH(X182,allsections[SGUID],0),3)</f>
        <v>#N/A</v>
      </c>
      <c r="AB182" s="18" t="e">
        <f>INDEX(allsections[[S]:[Order]],MATCH(Y182,allsections[SGUID],0),3)</f>
        <v>#N/A</v>
      </c>
      <c r="AC182" t="s">
        <v>2391</v>
      </c>
    </row>
    <row r="183" spans="1:29" ht="58">
      <c r="A183" t="s">
        <v>2392</v>
      </c>
      <c r="B183" s="17" t="s">
        <v>2393</v>
      </c>
      <c r="C183" s="17" t="s">
        <v>155</v>
      </c>
      <c r="D183">
        <v>102</v>
      </c>
      <c r="Z183" s="18" t="s">
        <v>2394</v>
      </c>
      <c r="AA183" s="18" t="e">
        <f>INDEX(allsections[[S]:[Order]],MATCH(X183,allsections[SGUID],0),3)</f>
        <v>#N/A</v>
      </c>
      <c r="AB183" s="18" t="e">
        <f>INDEX(allsections[[S]:[Order]],MATCH(Y183,allsections[SGUID],0),3)</f>
        <v>#N/A</v>
      </c>
      <c r="AC183" t="s">
        <v>2395</v>
      </c>
    </row>
    <row r="184" spans="1:29" ht="87">
      <c r="A184" t="s">
        <v>2396</v>
      </c>
      <c r="B184" s="17" t="s">
        <v>2397</v>
      </c>
      <c r="C184" s="17" t="s">
        <v>155</v>
      </c>
      <c r="D184">
        <v>303</v>
      </c>
      <c r="Z184" s="18" t="s">
        <v>2398</v>
      </c>
      <c r="AA184" s="18" t="e">
        <f>INDEX(allsections[[S]:[Order]],MATCH(X184,allsections[SGUID],0),3)</f>
        <v>#N/A</v>
      </c>
      <c r="AB184" s="18" t="e">
        <f>INDEX(allsections[[S]:[Order]],MATCH(Y184,allsections[SGUID],0),3)</f>
        <v>#N/A</v>
      </c>
      <c r="AC184" t="s">
        <v>2399</v>
      </c>
    </row>
    <row r="185" spans="1:29" ht="203">
      <c r="A185" t="s">
        <v>2400</v>
      </c>
      <c r="B185" s="17" t="s">
        <v>2401</v>
      </c>
      <c r="C185" s="17" t="s">
        <v>2402</v>
      </c>
      <c r="D185">
        <v>1801</v>
      </c>
      <c r="Z185" s="18" t="s">
        <v>2403</v>
      </c>
      <c r="AA185" s="18" t="e">
        <f>INDEX(allsections[[S]:[Order]],MATCH(X185,allsections[SGUID],0),3)</f>
        <v>#N/A</v>
      </c>
      <c r="AB185" s="18" t="e">
        <f>INDEX(allsections[[S]:[Order]],MATCH(Y185,allsections[SGUID],0),3)</f>
        <v>#N/A</v>
      </c>
      <c r="AC185" t="s">
        <v>2404</v>
      </c>
    </row>
    <row r="186" spans="1:29" ht="43.5">
      <c r="A186" t="s">
        <v>2405</v>
      </c>
      <c r="B186" s="17" t="s">
        <v>2406</v>
      </c>
      <c r="C186" s="17" t="s">
        <v>155</v>
      </c>
      <c r="D186">
        <v>2803</v>
      </c>
      <c r="Z186" s="18" t="s">
        <v>2407</v>
      </c>
      <c r="AA186" s="18" t="e">
        <f>INDEX(allsections[[S]:[Order]],MATCH(X186,allsections[SGUID],0),3)</f>
        <v>#N/A</v>
      </c>
      <c r="AB186" s="18" t="e">
        <f>INDEX(allsections[[S]:[Order]],MATCH(Y186,allsections[SGUID],0),3)</f>
        <v>#N/A</v>
      </c>
      <c r="AC186" t="s">
        <v>2408</v>
      </c>
    </row>
    <row r="187" spans="1:29" ht="58">
      <c r="A187" t="s">
        <v>2409</v>
      </c>
      <c r="B187" s="17" t="s">
        <v>2410</v>
      </c>
      <c r="C187" s="17" t="s">
        <v>155</v>
      </c>
      <c r="D187">
        <v>402</v>
      </c>
      <c r="Z187" s="18" t="s">
        <v>2411</v>
      </c>
      <c r="AA187" s="18" t="e">
        <f>INDEX(allsections[[S]:[Order]],MATCH(X187,allsections[SGUID],0),3)</f>
        <v>#N/A</v>
      </c>
      <c r="AB187" s="18" t="e">
        <f>INDEX(allsections[[S]:[Order]],MATCH(Y187,allsections[SGUID],0),3)</f>
        <v>#N/A</v>
      </c>
      <c r="AC187" t="s">
        <v>2412</v>
      </c>
    </row>
    <row r="188" spans="1:29" ht="58">
      <c r="A188" t="s">
        <v>2413</v>
      </c>
      <c r="B188" s="17" t="s">
        <v>2414</v>
      </c>
      <c r="C188" s="17" t="s">
        <v>155</v>
      </c>
      <c r="D188">
        <v>2802</v>
      </c>
      <c r="Z188" s="18" t="s">
        <v>2415</v>
      </c>
      <c r="AA188" s="18" t="e">
        <f>INDEX(allsections[[S]:[Order]],MATCH(X188,allsections[SGUID],0),3)</f>
        <v>#N/A</v>
      </c>
      <c r="AB188" s="18" t="e">
        <f>INDEX(allsections[[S]:[Order]],MATCH(Y188,allsections[SGUID],0),3)</f>
        <v>#N/A</v>
      </c>
      <c r="AC188" t="s">
        <v>2416</v>
      </c>
    </row>
    <row r="189" spans="1:29" ht="43.5">
      <c r="A189" t="s">
        <v>2417</v>
      </c>
      <c r="B189" s="17" t="s">
        <v>2418</v>
      </c>
      <c r="C189" s="17" t="s">
        <v>155</v>
      </c>
      <c r="D189">
        <v>403</v>
      </c>
      <c r="Z189" s="18" t="s">
        <v>2419</v>
      </c>
      <c r="AA189" s="18" t="e">
        <f>INDEX(allsections[[S]:[Order]],MATCH(X189,allsections[SGUID],0),3)</f>
        <v>#N/A</v>
      </c>
      <c r="AB189" s="18" t="e">
        <f>INDEX(allsections[[S]:[Order]],MATCH(Y189,allsections[SGUID],0),3)</f>
        <v>#N/A</v>
      </c>
      <c r="AC189" t="s">
        <v>2420</v>
      </c>
    </row>
    <row r="190" spans="1:29" ht="43.5">
      <c r="A190" t="s">
        <v>2421</v>
      </c>
      <c r="B190" s="17" t="s">
        <v>2422</v>
      </c>
      <c r="C190" s="17" t="s">
        <v>155</v>
      </c>
      <c r="D190">
        <v>2904</v>
      </c>
      <c r="Z190" s="18" t="s">
        <v>2423</v>
      </c>
      <c r="AA190" s="18" t="e">
        <f>INDEX(allsections[[S]:[Order]],MATCH(X190,allsections[SGUID],0),3)</f>
        <v>#N/A</v>
      </c>
      <c r="AB190" s="18" t="e">
        <f>INDEX(allsections[[S]:[Order]],MATCH(Y190,allsections[SGUID],0),3)</f>
        <v>#N/A</v>
      </c>
      <c r="AC190" t="s">
        <v>2424</v>
      </c>
    </row>
    <row r="191" spans="1:29" ht="43.5">
      <c r="A191" t="s">
        <v>2425</v>
      </c>
      <c r="B191" s="17" t="s">
        <v>2426</v>
      </c>
      <c r="C191" s="17" t="s">
        <v>155</v>
      </c>
      <c r="D191">
        <v>404</v>
      </c>
      <c r="Z191" s="18" t="s">
        <v>2427</v>
      </c>
      <c r="AA191" s="18" t="e">
        <f>INDEX(allsections[[S]:[Order]],MATCH(X191,allsections[SGUID],0),3)</f>
        <v>#N/A</v>
      </c>
      <c r="AB191" s="18" t="e">
        <f>INDEX(allsections[[S]:[Order]],MATCH(Y191,allsections[SGUID],0),3)</f>
        <v>#N/A</v>
      </c>
      <c r="AC191" t="s">
        <v>2428</v>
      </c>
    </row>
    <row r="192" spans="1:29" ht="87">
      <c r="A192" t="s">
        <v>2429</v>
      </c>
      <c r="B192" s="17" t="s">
        <v>2430</v>
      </c>
      <c r="C192" s="17" t="s">
        <v>155</v>
      </c>
      <c r="D192">
        <v>2801</v>
      </c>
      <c r="Z192" s="18" t="s">
        <v>2431</v>
      </c>
      <c r="AA192" s="18" t="e">
        <f>INDEX(allsections[[S]:[Order]],MATCH(X192,allsections[SGUID],0),3)</f>
        <v>#N/A</v>
      </c>
      <c r="AB192" s="18" t="e">
        <f>INDEX(allsections[[S]:[Order]],MATCH(Y192,allsections[SGUID],0),3)</f>
        <v>#N/A</v>
      </c>
      <c r="AC192" t="s">
        <v>2432</v>
      </c>
    </row>
    <row r="193" spans="1:29" ht="290">
      <c r="A193" t="s">
        <v>2433</v>
      </c>
      <c r="B193" s="17" t="s">
        <v>2434</v>
      </c>
      <c r="C193" s="17" t="s">
        <v>2435</v>
      </c>
      <c r="D193">
        <v>706</v>
      </c>
      <c r="Z193" s="18" t="s">
        <v>2436</v>
      </c>
      <c r="AA193" s="18" t="e">
        <f>INDEX(allsections[[S]:[Order]],MATCH(X193,allsections[SGUID],0),3)</f>
        <v>#N/A</v>
      </c>
      <c r="AB193" s="18" t="e">
        <f>INDEX(allsections[[S]:[Order]],MATCH(Y193,allsections[SGUID],0),3)</f>
        <v>#N/A</v>
      </c>
      <c r="AC193" t="s">
        <v>2437</v>
      </c>
    </row>
    <row r="194" spans="1:29" ht="101.5">
      <c r="A194" t="s">
        <v>2438</v>
      </c>
      <c r="B194" s="17" t="s">
        <v>2439</v>
      </c>
      <c r="C194" s="17" t="s">
        <v>155</v>
      </c>
      <c r="D194">
        <v>2202</v>
      </c>
      <c r="Z194" s="18" t="s">
        <v>2440</v>
      </c>
      <c r="AA194" s="18" t="e">
        <f>INDEX(allsections[[S]:[Order]],MATCH(X194,allsections[SGUID],0),3)</f>
        <v>#N/A</v>
      </c>
      <c r="AB194" s="18" t="e">
        <f>INDEX(allsections[[S]:[Order]],MATCH(Y194,allsections[SGUID],0),3)</f>
        <v>#N/A</v>
      </c>
      <c r="AC194" t="s">
        <v>2441</v>
      </c>
    </row>
    <row r="195" spans="1:29" ht="101.5">
      <c r="A195" t="s">
        <v>2442</v>
      </c>
      <c r="B195" s="17" t="s">
        <v>2443</v>
      </c>
      <c r="C195" s="17" t="s">
        <v>155</v>
      </c>
      <c r="D195">
        <v>705</v>
      </c>
      <c r="Z195" s="18" t="s">
        <v>2444</v>
      </c>
      <c r="AA195" s="18" t="e">
        <f>INDEX(allsections[[S]:[Order]],MATCH(X195,allsections[SGUID],0),3)</f>
        <v>#N/A</v>
      </c>
      <c r="AB195" s="18" t="e">
        <f>INDEX(allsections[[S]:[Order]],MATCH(Y195,allsections[SGUID],0),3)</f>
        <v>#N/A</v>
      </c>
      <c r="AC195" t="s">
        <v>2445</v>
      </c>
    </row>
    <row r="196" spans="1:29" ht="87">
      <c r="A196" t="s">
        <v>2446</v>
      </c>
      <c r="B196" s="17" t="s">
        <v>2447</v>
      </c>
      <c r="C196" s="17" t="s">
        <v>155</v>
      </c>
      <c r="D196">
        <v>2201</v>
      </c>
      <c r="Z196" s="18" t="s">
        <v>2448</v>
      </c>
      <c r="AA196" s="18" t="e">
        <f>INDEX(allsections[[S]:[Order]],MATCH(X196,allsections[SGUID],0),3)</f>
        <v>#N/A</v>
      </c>
      <c r="AB196" s="18" t="e">
        <f>INDEX(allsections[[S]:[Order]],MATCH(Y196,allsections[SGUID],0),3)</f>
        <v>#N/A</v>
      </c>
      <c r="AC196" t="s">
        <v>2449</v>
      </c>
    </row>
    <row r="197" spans="1:29" ht="43.5">
      <c r="A197" t="s">
        <v>2450</v>
      </c>
      <c r="B197" s="17" t="s">
        <v>2451</v>
      </c>
      <c r="C197" s="17" t="s">
        <v>155</v>
      </c>
      <c r="D197">
        <v>2004</v>
      </c>
      <c r="Z197" s="18" t="s">
        <v>2452</v>
      </c>
      <c r="AA197" s="18" t="e">
        <f>INDEX(allsections[[S]:[Order]],MATCH(X197,allsections[SGUID],0),3)</f>
        <v>#N/A</v>
      </c>
      <c r="AB197" s="18" t="e">
        <f>INDEX(allsections[[S]:[Order]],MATCH(Y197,allsections[SGUID],0),3)</f>
        <v>#N/A</v>
      </c>
      <c r="AC197" t="s">
        <v>2453</v>
      </c>
    </row>
    <row r="198" spans="1:29" ht="43.5">
      <c r="A198" t="s">
        <v>2454</v>
      </c>
      <c r="B198" s="17" t="s">
        <v>2455</v>
      </c>
      <c r="C198" s="17" t="s">
        <v>155</v>
      </c>
      <c r="D198">
        <v>405</v>
      </c>
      <c r="Z198" s="18" t="s">
        <v>2456</v>
      </c>
      <c r="AA198" s="18" t="e">
        <f>INDEX(allsections[[S]:[Order]],MATCH(X198,allsections[SGUID],0),3)</f>
        <v>#N/A</v>
      </c>
      <c r="AB198" s="18" t="e">
        <f>INDEX(allsections[[S]:[Order]],MATCH(Y198,allsections[SGUID],0),3)</f>
        <v>#N/A</v>
      </c>
      <c r="AC198" t="s">
        <v>2457</v>
      </c>
    </row>
    <row r="199" spans="1:29" ht="87">
      <c r="A199" t="s">
        <v>2458</v>
      </c>
      <c r="B199" s="17" t="s">
        <v>2459</v>
      </c>
      <c r="C199" s="17" t="s">
        <v>155</v>
      </c>
      <c r="D199">
        <v>1903</v>
      </c>
      <c r="Z199" s="18" t="s">
        <v>2460</v>
      </c>
      <c r="AA199" s="18" t="e">
        <f>INDEX(allsections[[S]:[Order]],MATCH(X199,allsections[SGUID],0),3)</f>
        <v>#N/A</v>
      </c>
      <c r="AB199" s="18" t="e">
        <f>INDEX(allsections[[S]:[Order]],MATCH(Y199,allsections[SGUID],0),3)</f>
        <v>#N/A</v>
      </c>
      <c r="AC199" t="s">
        <v>2461</v>
      </c>
    </row>
    <row r="200" spans="1:29" ht="87">
      <c r="A200" t="s">
        <v>2462</v>
      </c>
      <c r="B200" s="17" t="s">
        <v>2463</v>
      </c>
      <c r="C200" s="17" t="s">
        <v>155</v>
      </c>
      <c r="D200">
        <v>705</v>
      </c>
      <c r="Z200" s="18" t="s">
        <v>2464</v>
      </c>
      <c r="AA200" s="18" t="e">
        <f>INDEX(allsections[[S]:[Order]],MATCH(X200,allsections[SGUID],0),3)</f>
        <v>#N/A</v>
      </c>
      <c r="AB200" s="18" t="e">
        <f>INDEX(allsections[[S]:[Order]],MATCH(Y200,allsections[SGUID],0),3)</f>
        <v>#N/A</v>
      </c>
      <c r="AC200" t="s">
        <v>2465</v>
      </c>
    </row>
    <row r="201" spans="1:29" ht="58">
      <c r="A201" t="s">
        <v>2466</v>
      </c>
      <c r="B201" s="17" t="s">
        <v>2467</v>
      </c>
      <c r="C201" s="17" t="s">
        <v>155</v>
      </c>
      <c r="D201">
        <v>3210</v>
      </c>
      <c r="Z201" s="18" t="s">
        <v>2468</v>
      </c>
      <c r="AA201" s="18" t="e">
        <f>INDEX(allsections[[S]:[Order]],MATCH(X201,allsections[SGUID],0),3)</f>
        <v>#N/A</v>
      </c>
      <c r="AB201" s="18" t="e">
        <f>INDEX(allsections[[S]:[Order]],MATCH(Y201,allsections[SGUID],0),3)</f>
        <v>#N/A</v>
      </c>
      <c r="AC201" t="s">
        <v>2469</v>
      </c>
    </row>
    <row r="202" spans="1:29" ht="87">
      <c r="A202" t="s">
        <v>1519</v>
      </c>
      <c r="B202" s="17" t="s">
        <v>2470</v>
      </c>
      <c r="C202" s="17" t="s">
        <v>155</v>
      </c>
      <c r="D202">
        <v>2003</v>
      </c>
      <c r="Z202" s="18" t="s">
        <v>2471</v>
      </c>
      <c r="AA202" s="18" t="e">
        <f>INDEX(allsections[[S]:[Order]],MATCH(X202,allsections[SGUID],0),3)</f>
        <v>#N/A</v>
      </c>
      <c r="AB202" s="18" t="e">
        <f>INDEX(allsections[[S]:[Order]],MATCH(Y202,allsections[SGUID],0),3)</f>
        <v>#N/A</v>
      </c>
      <c r="AC202" t="s">
        <v>2472</v>
      </c>
    </row>
    <row r="203" spans="1:29" ht="87">
      <c r="A203" t="s">
        <v>2473</v>
      </c>
      <c r="B203" s="17" t="s">
        <v>2474</v>
      </c>
      <c r="C203" s="17" t="s">
        <v>155</v>
      </c>
      <c r="D203">
        <v>404</v>
      </c>
      <c r="Z203" s="18" t="s">
        <v>2475</v>
      </c>
      <c r="AA203" s="18" t="e">
        <f>INDEX(allsections[[S]:[Order]],MATCH(X203,allsections[SGUID],0),3)</f>
        <v>#N/A</v>
      </c>
      <c r="AB203" s="18" t="e">
        <f>INDEX(allsections[[S]:[Order]],MATCH(Y203,allsections[SGUID],0),3)</f>
        <v>#N/A</v>
      </c>
      <c r="AC203" t="s">
        <v>2476</v>
      </c>
    </row>
    <row r="204" spans="1:29" ht="58">
      <c r="A204" t="s">
        <v>2477</v>
      </c>
      <c r="B204" s="17" t="s">
        <v>2478</v>
      </c>
      <c r="C204" s="17" t="s">
        <v>155</v>
      </c>
      <c r="D204">
        <v>1202</v>
      </c>
      <c r="Z204" s="18" t="s">
        <v>2479</v>
      </c>
      <c r="AA204" s="18" t="e">
        <f>INDEX(allsections[[S]:[Order]],MATCH(X204,allsections[SGUID],0),3)</f>
        <v>#N/A</v>
      </c>
      <c r="AB204" s="18" t="e">
        <f>INDEX(allsections[[S]:[Order]],MATCH(Y204,allsections[SGUID],0),3)</f>
        <v>#N/A</v>
      </c>
      <c r="AC204" t="s">
        <v>2480</v>
      </c>
    </row>
    <row r="205" spans="1:29" ht="58">
      <c r="A205" t="s">
        <v>2481</v>
      </c>
      <c r="B205" s="17" t="s">
        <v>2482</v>
      </c>
      <c r="C205" s="17" t="s">
        <v>155</v>
      </c>
      <c r="D205">
        <v>2002</v>
      </c>
      <c r="Z205" s="18" t="s">
        <v>2483</v>
      </c>
      <c r="AA205" s="18" t="e">
        <f>INDEX(allsections[[S]:[Order]],MATCH(X205,allsections[SGUID],0),3)</f>
        <v>#N/A</v>
      </c>
      <c r="AB205" s="18" t="e">
        <f>INDEX(allsections[[S]:[Order]],MATCH(Y205,allsections[SGUID],0),3)</f>
        <v>#N/A</v>
      </c>
      <c r="AC205" t="s">
        <v>2484</v>
      </c>
    </row>
    <row r="206" spans="1:29" ht="72.5">
      <c r="A206" t="s">
        <v>2485</v>
      </c>
      <c r="B206" s="17" t="s">
        <v>2486</v>
      </c>
      <c r="C206" s="17" t="s">
        <v>155</v>
      </c>
      <c r="D206">
        <v>403</v>
      </c>
      <c r="Z206" s="18" t="s">
        <v>2487</v>
      </c>
      <c r="AA206" s="18" t="e">
        <f>INDEX(allsections[[S]:[Order]],MATCH(X206,allsections[SGUID],0),3)</f>
        <v>#N/A</v>
      </c>
      <c r="AB206" s="18" t="e">
        <f>INDEX(allsections[[S]:[Order]],MATCH(Y206,allsections[SGUID],0),3)</f>
        <v>#N/A</v>
      </c>
      <c r="AC206" t="s">
        <v>2488</v>
      </c>
    </row>
    <row r="207" spans="1:29" ht="72.5">
      <c r="A207" t="s">
        <v>2489</v>
      </c>
      <c r="B207" s="17" t="s">
        <v>2490</v>
      </c>
      <c r="C207" s="17" t="s">
        <v>155</v>
      </c>
      <c r="D207">
        <v>2001</v>
      </c>
      <c r="Z207" s="18" t="s">
        <v>2491</v>
      </c>
      <c r="AA207" s="18" t="e">
        <f>INDEX(allsections[[S]:[Order]],MATCH(X207,allsections[SGUID],0),3)</f>
        <v>#N/A</v>
      </c>
      <c r="AB207" s="18" t="e">
        <f>INDEX(allsections[[S]:[Order]],MATCH(Y207,allsections[SGUID],0),3)</f>
        <v>#N/A</v>
      </c>
      <c r="AC207" t="s">
        <v>2492</v>
      </c>
    </row>
    <row r="208" spans="1:29" ht="43.5">
      <c r="A208" t="s">
        <v>2493</v>
      </c>
      <c r="B208" s="17" t="s">
        <v>2494</v>
      </c>
      <c r="C208" s="17" t="s">
        <v>155</v>
      </c>
      <c r="D208">
        <v>709</v>
      </c>
      <c r="Z208" s="18" t="s">
        <v>2495</v>
      </c>
      <c r="AA208" s="18" t="e">
        <f>INDEX(allsections[[S]:[Order]],MATCH(X208,allsections[SGUID],0),3)</f>
        <v>#N/A</v>
      </c>
      <c r="AB208" s="18" t="e">
        <f>INDEX(allsections[[S]:[Order]],MATCH(Y208,allsections[SGUID],0),3)</f>
        <v>#N/A</v>
      </c>
      <c r="AC208" t="s">
        <v>2496</v>
      </c>
    </row>
    <row r="209" spans="1:29" ht="101.5">
      <c r="A209" t="s">
        <v>2497</v>
      </c>
      <c r="B209" s="17" t="s">
        <v>2498</v>
      </c>
      <c r="C209" s="17" t="s">
        <v>155</v>
      </c>
      <c r="D209">
        <v>3211</v>
      </c>
      <c r="Z209" s="18" t="s">
        <v>2499</v>
      </c>
      <c r="AA209" s="18" t="e">
        <f>INDEX(allsections[[S]:[Order]],MATCH(X209,allsections[SGUID],0),3)</f>
        <v>#N/A</v>
      </c>
      <c r="AB209" s="18" t="e">
        <f>INDEX(allsections[[S]:[Order]],MATCH(Y209,allsections[SGUID],0),3)</f>
        <v>#N/A</v>
      </c>
      <c r="AC209" t="s">
        <v>2500</v>
      </c>
    </row>
    <row r="210" spans="1:29" ht="87">
      <c r="A210" t="s">
        <v>2501</v>
      </c>
      <c r="B210" s="17" t="s">
        <v>2502</v>
      </c>
      <c r="C210" s="17" t="s">
        <v>155</v>
      </c>
      <c r="D210">
        <v>3206</v>
      </c>
      <c r="Z210" s="18" t="s">
        <v>2503</v>
      </c>
      <c r="AA210" s="18" t="e">
        <f>INDEX(allsections[[S]:[Order]],MATCH(X210,allsections[SGUID],0),3)</f>
        <v>#N/A</v>
      </c>
      <c r="AB210" s="18" t="e">
        <f>INDEX(allsections[[S]:[Order]],MATCH(Y210,allsections[SGUID],0),3)</f>
        <v>#N/A</v>
      </c>
      <c r="AC210" t="s">
        <v>2504</v>
      </c>
    </row>
    <row r="211" spans="1:29" ht="87">
      <c r="A211" t="s">
        <v>2505</v>
      </c>
      <c r="B211" s="17" t="s">
        <v>2506</v>
      </c>
      <c r="C211" s="17" t="s">
        <v>155</v>
      </c>
      <c r="D211">
        <v>703</v>
      </c>
      <c r="Z211" s="18" t="s">
        <v>2507</v>
      </c>
      <c r="AA211" s="18" t="e">
        <f>INDEX(allsections[[S]:[Order]],MATCH(X211,allsections[SGUID],0),3)</f>
        <v>#N/A</v>
      </c>
      <c r="AB211" s="18" t="e">
        <f>INDEX(allsections[[S]:[Order]],MATCH(Y211,allsections[SGUID],0),3)</f>
        <v>#N/A</v>
      </c>
      <c r="AC211" t="s">
        <v>2508</v>
      </c>
    </row>
    <row r="212" spans="1:29" ht="87">
      <c r="A212" t="s">
        <v>2509</v>
      </c>
      <c r="B212" s="17" t="s">
        <v>2510</v>
      </c>
      <c r="C212" s="17" t="s">
        <v>155</v>
      </c>
      <c r="D212">
        <v>3205</v>
      </c>
      <c r="Z212" s="18" t="s">
        <v>2511</v>
      </c>
      <c r="AA212" s="18" t="e">
        <f>INDEX(allsections[[S]:[Order]],MATCH(X212,allsections[SGUID],0),3)</f>
        <v>#N/A</v>
      </c>
      <c r="AB212" s="18" t="e">
        <f>INDEX(allsections[[S]:[Order]],MATCH(Y212,allsections[SGUID],0),3)</f>
        <v>#N/A</v>
      </c>
      <c r="AC212" t="s">
        <v>2512</v>
      </c>
    </row>
    <row r="213" spans="1:29" ht="87">
      <c r="A213" t="s">
        <v>2513</v>
      </c>
      <c r="B213" s="17" t="s">
        <v>2514</v>
      </c>
      <c r="C213" s="17" t="s">
        <v>155</v>
      </c>
      <c r="D213">
        <v>707</v>
      </c>
      <c r="Z213" s="18" t="s">
        <v>2515</v>
      </c>
      <c r="AA213" s="18" t="e">
        <f>INDEX(allsections[[S]:[Order]],MATCH(X213,allsections[SGUID],0),3)</f>
        <v>#N/A</v>
      </c>
      <c r="AB213" s="18" t="e">
        <f>INDEX(allsections[[S]:[Order]],MATCH(Y213,allsections[SGUID],0),3)</f>
        <v>#N/A</v>
      </c>
      <c r="AC213" t="s">
        <v>2516</v>
      </c>
    </row>
    <row r="214" spans="1:29" ht="101.5">
      <c r="A214" t="s">
        <v>2517</v>
      </c>
      <c r="B214" s="17" t="s">
        <v>2518</v>
      </c>
      <c r="C214" s="17" t="s">
        <v>155</v>
      </c>
      <c r="D214">
        <v>1902</v>
      </c>
      <c r="Z214" s="18" t="s">
        <v>2519</v>
      </c>
      <c r="AA214" s="18" t="e">
        <f>INDEX(allsections[[S]:[Order]],MATCH(X214,allsections[SGUID],0),3)</f>
        <v>#N/A</v>
      </c>
      <c r="AB214" s="18" t="e">
        <f>INDEX(allsections[[S]:[Order]],MATCH(Y214,allsections[SGUID],0),3)</f>
        <v>#N/A</v>
      </c>
      <c r="AC214" t="s">
        <v>2520</v>
      </c>
    </row>
    <row r="215" spans="1:29" ht="58">
      <c r="A215" t="s">
        <v>2521</v>
      </c>
      <c r="B215" s="17" t="s">
        <v>2522</v>
      </c>
      <c r="C215" s="17" t="s">
        <v>155</v>
      </c>
      <c r="D215">
        <v>3204</v>
      </c>
      <c r="Z215" s="18" t="s">
        <v>2523</v>
      </c>
      <c r="AA215" s="18" t="e">
        <f>INDEX(allsections[[S]:[Order]],MATCH(X215,allsections[SGUID],0),3)</f>
        <v>#N/A</v>
      </c>
      <c r="AB215" s="18" t="e">
        <f>INDEX(allsections[[S]:[Order]],MATCH(Y215,allsections[SGUID],0),3)</f>
        <v>#N/A</v>
      </c>
      <c r="AC215" t="s">
        <v>2524</v>
      </c>
    </row>
    <row r="216" spans="1:29" ht="116">
      <c r="A216" t="s">
        <v>2525</v>
      </c>
      <c r="B216" s="17" t="s">
        <v>2526</v>
      </c>
      <c r="C216" s="17" t="s">
        <v>155</v>
      </c>
      <c r="D216">
        <v>706</v>
      </c>
      <c r="Z216" s="18" t="s">
        <v>2527</v>
      </c>
      <c r="AA216" s="18" t="e">
        <f>INDEX(allsections[[S]:[Order]],MATCH(X216,allsections[SGUID],0),3)</f>
        <v>#N/A</v>
      </c>
      <c r="AB216" s="18" t="e">
        <f>INDEX(allsections[[S]:[Order]],MATCH(Y216,allsections[SGUID],0),3)</f>
        <v>#N/A</v>
      </c>
      <c r="AC216" t="s">
        <v>2528</v>
      </c>
    </row>
    <row r="217" spans="1:29" ht="159.5">
      <c r="A217" t="s">
        <v>1501</v>
      </c>
      <c r="B217" s="17" t="s">
        <v>2529</v>
      </c>
      <c r="C217" s="17" t="s">
        <v>155</v>
      </c>
      <c r="D217">
        <v>3209</v>
      </c>
      <c r="Z217" s="18" t="s">
        <v>2530</v>
      </c>
      <c r="AA217" s="18" t="e">
        <f>INDEX(allsections[[S]:[Order]],MATCH(X217,allsections[SGUID],0),3)</f>
        <v>#N/A</v>
      </c>
      <c r="AB217" s="18" t="e">
        <f>INDEX(allsections[[S]:[Order]],MATCH(Y217,allsections[SGUID],0),3)</f>
        <v>#N/A</v>
      </c>
      <c r="AC217" t="s">
        <v>2531</v>
      </c>
    </row>
    <row r="218" spans="1:29" ht="159.5">
      <c r="A218" t="s">
        <v>2532</v>
      </c>
      <c r="B218" s="17" t="s">
        <v>2533</v>
      </c>
      <c r="C218" s="17" t="s">
        <v>155</v>
      </c>
      <c r="D218">
        <v>704</v>
      </c>
      <c r="Z218" s="18" t="s">
        <v>2534</v>
      </c>
      <c r="AA218" s="18" t="e">
        <f>INDEX(allsections[[S]:[Order]],MATCH(X218,allsections[SGUID],0),3)</f>
        <v>#N/A</v>
      </c>
      <c r="AB218" s="18" t="e">
        <f>INDEX(allsections[[S]:[Order]],MATCH(Y218,allsections[SGUID],0),3)</f>
        <v>#N/A</v>
      </c>
      <c r="AC218" t="s">
        <v>2535</v>
      </c>
    </row>
    <row r="219" spans="1:29" ht="116">
      <c r="A219" t="s">
        <v>2536</v>
      </c>
      <c r="B219" s="17" t="s">
        <v>2537</v>
      </c>
      <c r="C219" s="17" t="s">
        <v>155</v>
      </c>
      <c r="D219">
        <v>3203</v>
      </c>
      <c r="Z219" s="18" t="s">
        <v>2538</v>
      </c>
      <c r="AA219" s="18" t="e">
        <f>INDEX(allsections[[S]:[Order]],MATCH(X219,allsections[SGUID],0),3)</f>
        <v>#N/A</v>
      </c>
      <c r="AB219" s="18" t="e">
        <f>INDEX(allsections[[S]:[Order]],MATCH(Y219,allsections[SGUID],0),3)</f>
        <v>#N/A</v>
      </c>
      <c r="AC219" t="s">
        <v>2539</v>
      </c>
    </row>
    <row r="220" spans="1:29" ht="14.75" customHeight="1">
      <c r="A220" t="s">
        <v>2540</v>
      </c>
      <c r="B220" s="17" t="s">
        <v>2541</v>
      </c>
      <c r="C220" s="17" t="s">
        <v>155</v>
      </c>
      <c r="D220">
        <v>3208</v>
      </c>
      <c r="Z220" s="18" t="s">
        <v>2542</v>
      </c>
      <c r="AA220" s="18" t="e">
        <f>INDEX(allsections[[S]:[Order]],MATCH(X220,allsections[SGUID],0),3)</f>
        <v>#N/A</v>
      </c>
      <c r="AB220" s="18" t="e">
        <f>INDEX(allsections[[S]:[Order]],MATCH(Y220,allsections[SGUID],0),3)</f>
        <v>#N/A</v>
      </c>
      <c r="AC220" t="s">
        <v>2543</v>
      </c>
    </row>
    <row r="221" spans="1:29" ht="87">
      <c r="A221" t="s">
        <v>2544</v>
      </c>
      <c r="B221" s="17" t="s">
        <v>2545</v>
      </c>
      <c r="C221" s="17" t="s">
        <v>155</v>
      </c>
      <c r="D221">
        <v>708</v>
      </c>
      <c r="Z221" s="18" t="s">
        <v>2546</v>
      </c>
      <c r="AA221" s="18" t="e">
        <f>INDEX(allsections[[S]:[Order]],MATCH(X221,allsections[SGUID],0),3)</f>
        <v>#N/A</v>
      </c>
      <c r="AB221" s="18" t="e">
        <f>INDEX(allsections[[S]:[Order]],MATCH(Y221,allsections[SGUID],0),3)</f>
        <v>#N/A</v>
      </c>
      <c r="AC221" t="s">
        <v>2547</v>
      </c>
    </row>
    <row r="222" spans="1:29" ht="58">
      <c r="A222" t="s">
        <v>1512</v>
      </c>
      <c r="B222" s="17" t="s">
        <v>2548</v>
      </c>
      <c r="C222" s="17" t="s">
        <v>155</v>
      </c>
      <c r="D222">
        <v>3202</v>
      </c>
      <c r="Z222" s="18" t="s">
        <v>2549</v>
      </c>
      <c r="AA222" s="18" t="e">
        <f>INDEX(allsections[[S]:[Order]],MATCH(X222,allsections[SGUID],0),3)</f>
        <v>#N/A</v>
      </c>
      <c r="AB222" s="18" t="e">
        <f>INDEX(allsections[[S]:[Order]],MATCH(Y222,allsections[SGUID],0),3)</f>
        <v>#N/A</v>
      </c>
      <c r="AC222" t="s">
        <v>2550</v>
      </c>
    </row>
    <row r="223" spans="1:29" ht="58">
      <c r="A223" t="s">
        <v>2551</v>
      </c>
      <c r="B223" s="17" t="s">
        <v>2552</v>
      </c>
      <c r="C223" s="17" t="s">
        <v>155</v>
      </c>
      <c r="D223">
        <v>702</v>
      </c>
      <c r="Z223" s="18" t="s">
        <v>2553</v>
      </c>
      <c r="AA223" s="18" t="e">
        <f>INDEX(allsections[[S]:[Order]],MATCH(X223,allsections[SGUID],0),3)</f>
        <v>#N/A</v>
      </c>
      <c r="AB223" s="18" t="e">
        <f>INDEX(allsections[[S]:[Order]],MATCH(Y223,allsections[SGUID],0),3)</f>
        <v>#N/A</v>
      </c>
      <c r="AC223" t="s">
        <v>2554</v>
      </c>
    </row>
    <row r="224" spans="1:29" ht="101.5">
      <c r="A224" t="s">
        <v>1489</v>
      </c>
      <c r="B224" s="17" t="s">
        <v>2555</v>
      </c>
      <c r="C224" s="17" t="s">
        <v>155</v>
      </c>
      <c r="D224">
        <v>3201</v>
      </c>
      <c r="Z224" s="18" t="s">
        <v>2556</v>
      </c>
      <c r="AA224" s="18" t="e">
        <f>INDEX(allsections[[S]:[Order]],MATCH(X224,allsections[SGUID],0),3)</f>
        <v>#N/A</v>
      </c>
      <c r="AB224" s="18" t="e">
        <f>INDEX(allsections[[S]:[Order]],MATCH(Y224,allsections[SGUID],0),3)</f>
        <v>#N/A</v>
      </c>
      <c r="AC224" t="s">
        <v>2557</v>
      </c>
    </row>
    <row r="225" spans="1:29" ht="58">
      <c r="A225" t="s">
        <v>2558</v>
      </c>
      <c r="B225" s="17" t="s">
        <v>2559</v>
      </c>
      <c r="C225" s="17" t="s">
        <v>155</v>
      </c>
      <c r="D225">
        <v>1901</v>
      </c>
      <c r="Z225" s="18" t="s">
        <v>2560</v>
      </c>
      <c r="AA225" s="18" t="e">
        <f>INDEX(allsections[[S]:[Order]],MATCH(X225,allsections[SGUID],0),3)</f>
        <v>#N/A</v>
      </c>
      <c r="AB225" s="18" t="e">
        <f>INDEX(allsections[[S]:[Order]],MATCH(Y225,allsections[SGUID],0),3)</f>
        <v>#N/A</v>
      </c>
      <c r="AC225" t="s">
        <v>2561</v>
      </c>
    </row>
    <row r="226" spans="1:29" ht="29">
      <c r="A226" t="s">
        <v>2562</v>
      </c>
      <c r="B226" s="17" t="s">
        <v>2563</v>
      </c>
      <c r="C226" s="17" t="s">
        <v>155</v>
      </c>
      <c r="D226">
        <v>2902</v>
      </c>
      <c r="Z226" s="18" t="s">
        <v>2564</v>
      </c>
      <c r="AA226" s="18" t="e">
        <f>INDEX(allsections[[S]:[Order]],MATCH(X226,allsections[SGUID],0),3)</f>
        <v>#N/A</v>
      </c>
      <c r="AB226" s="18" t="e">
        <f>INDEX(allsections[[S]:[Order]],MATCH(Y226,allsections[SGUID],0),3)</f>
        <v>#N/A</v>
      </c>
      <c r="AC226" t="s">
        <v>2565</v>
      </c>
    </row>
    <row r="227" spans="1:29" ht="87">
      <c r="A227" t="s">
        <v>2566</v>
      </c>
      <c r="B227" s="17" t="s">
        <v>2567</v>
      </c>
      <c r="C227" s="17" t="s">
        <v>155</v>
      </c>
      <c r="D227">
        <v>407</v>
      </c>
      <c r="Z227" s="18" t="s">
        <v>2568</v>
      </c>
      <c r="AA227" s="18" t="e">
        <f>INDEX(allsections[[S]:[Order]],MATCH(X227,allsections[SGUID],0),3)</f>
        <v>#N/A</v>
      </c>
      <c r="AB227" s="18" t="e">
        <f>INDEX(allsections[[S]:[Order]],MATCH(Y227,allsections[SGUID],0),3)</f>
        <v>#N/A</v>
      </c>
      <c r="AC227" t="s">
        <v>2569</v>
      </c>
    </row>
    <row r="228" spans="1:29" ht="58">
      <c r="A228" t="s">
        <v>2570</v>
      </c>
      <c r="B228" s="17" t="s">
        <v>2571</v>
      </c>
      <c r="C228" s="17" t="s">
        <v>155</v>
      </c>
      <c r="D228">
        <v>2901</v>
      </c>
      <c r="Z228" s="18" t="s">
        <v>2572</v>
      </c>
      <c r="AA228" s="18" t="e">
        <f>INDEX(allsections[[S]:[Order]],MATCH(X228,allsections[SGUID],0),3)</f>
        <v>#N/A</v>
      </c>
      <c r="AB228" s="18" t="e">
        <f>INDEX(allsections[[S]:[Order]],MATCH(Y228,allsections[SGUID],0),3)</f>
        <v>#N/A</v>
      </c>
      <c r="AC228" t="s">
        <v>2573</v>
      </c>
    </row>
    <row r="229" spans="1:29" ht="29">
      <c r="A229" t="s">
        <v>2574</v>
      </c>
      <c r="B229" s="17" t="s">
        <v>2575</v>
      </c>
      <c r="C229" s="17" t="s">
        <v>155</v>
      </c>
      <c r="D229">
        <v>2007</v>
      </c>
      <c r="Z229" s="18" t="s">
        <v>2576</v>
      </c>
      <c r="AA229" s="18" t="e">
        <f>INDEX(allsections[[S]:[Order]],MATCH(X229,allsections[SGUID],0),3)</f>
        <v>#N/A</v>
      </c>
      <c r="AB229" s="18" t="e">
        <f>INDEX(allsections[[S]:[Order]],MATCH(Y229,allsections[SGUID],0),3)</f>
        <v>#N/A</v>
      </c>
      <c r="AC229" t="s">
        <v>2577</v>
      </c>
    </row>
    <row r="230" spans="1:29" ht="43.5">
      <c r="A230" t="s">
        <v>2578</v>
      </c>
      <c r="B230" s="17" t="s">
        <v>2579</v>
      </c>
      <c r="C230" s="17" t="s">
        <v>155</v>
      </c>
      <c r="D230">
        <v>2903</v>
      </c>
      <c r="Z230" s="18" t="s">
        <v>2580</v>
      </c>
      <c r="AA230" s="18" t="e">
        <f>INDEX(allsections[[S]:[Order]],MATCH(X230,allsections[SGUID],0),3)</f>
        <v>#N/A</v>
      </c>
      <c r="AB230" s="18" t="e">
        <f>INDEX(allsections[[S]:[Order]],MATCH(Y230,allsections[SGUID],0),3)</f>
        <v>#N/A</v>
      </c>
      <c r="AC230" t="s">
        <v>2581</v>
      </c>
    </row>
    <row r="231" spans="1:29" ht="43.5">
      <c r="A231" t="s">
        <v>2582</v>
      </c>
      <c r="B231" s="17" t="s">
        <v>2583</v>
      </c>
      <c r="C231" s="17" t="s">
        <v>155</v>
      </c>
      <c r="D231">
        <v>405</v>
      </c>
      <c r="Z231" s="18" t="s">
        <v>2584</v>
      </c>
      <c r="AA231" s="18" t="e">
        <f>INDEX(allsections[[S]:[Order]],MATCH(X231,allsections[SGUID],0),3)</f>
        <v>#N/A</v>
      </c>
      <c r="AB231" s="18" t="e">
        <f>INDEX(allsections[[S]:[Order]],MATCH(Y231,allsections[SGUID],0),3)</f>
        <v>#N/A</v>
      </c>
      <c r="AC231" t="s">
        <v>2585</v>
      </c>
    </row>
    <row r="232" spans="1:29" ht="43.5">
      <c r="A232" t="s">
        <v>2586</v>
      </c>
      <c r="B232" s="17" t="s">
        <v>2587</v>
      </c>
      <c r="C232" s="17" t="s">
        <v>155</v>
      </c>
      <c r="D232">
        <v>304</v>
      </c>
      <c r="Z232" s="18" t="s">
        <v>2588</v>
      </c>
      <c r="AA232" s="18" t="e">
        <f>INDEX(allsections[[S]:[Order]],MATCH(X232,allsections[SGUID],0),3)</f>
        <v>#N/A</v>
      </c>
      <c r="AB232" s="18" t="e">
        <f>INDEX(allsections[[S]:[Order]],MATCH(Y232,allsections[SGUID],0),3)</f>
        <v>#N/A</v>
      </c>
      <c r="AC232" t="s">
        <v>2589</v>
      </c>
    </row>
    <row r="233" spans="1:29" ht="72.5">
      <c r="A233" t="s">
        <v>2590</v>
      </c>
      <c r="B233" s="17" t="s">
        <v>2591</v>
      </c>
      <c r="C233" s="17" t="s">
        <v>155</v>
      </c>
      <c r="D233">
        <v>302</v>
      </c>
      <c r="Z233" s="18" t="s">
        <v>2592</v>
      </c>
      <c r="AA233" s="18" t="e">
        <f>INDEX(allsections[[S]:[Order]],MATCH(X233,allsections[SGUID],0),3)</f>
        <v>#N/A</v>
      </c>
      <c r="AB233" s="18" t="e">
        <f>INDEX(allsections[[S]:[Order]],MATCH(Y233,allsections[SGUID],0),3)</f>
        <v>#N/A</v>
      </c>
      <c r="AC233" t="s">
        <v>2593</v>
      </c>
    </row>
    <row r="234" spans="1:29" ht="58">
      <c r="A234" t="s">
        <v>2594</v>
      </c>
      <c r="B234" s="17" t="s">
        <v>2595</v>
      </c>
      <c r="C234" s="17" t="s">
        <v>155</v>
      </c>
      <c r="D234">
        <v>301</v>
      </c>
      <c r="Z234" s="18" t="s">
        <v>2596</v>
      </c>
      <c r="AA234" s="18" t="e">
        <f>INDEX(allsections[[S]:[Order]],MATCH(X234,allsections[SGUID],0),3)</f>
        <v>#N/A</v>
      </c>
      <c r="AB234" s="18" t="e">
        <f>INDEX(allsections[[S]:[Order]],MATCH(Y234,allsections[SGUID],0),3)</f>
        <v>#N/A</v>
      </c>
      <c r="AC234" t="s">
        <v>2597</v>
      </c>
    </row>
    <row r="235" spans="1:29" ht="43.5">
      <c r="A235" t="s">
        <v>1639</v>
      </c>
      <c r="B235" s="17" t="s">
        <v>2598</v>
      </c>
      <c r="C235" s="17" t="s">
        <v>155</v>
      </c>
      <c r="D235">
        <v>3305</v>
      </c>
      <c r="Z235" s="18" t="s">
        <v>2599</v>
      </c>
      <c r="AA235" s="18" t="e">
        <f>INDEX(allsections[[S]:[Order]],MATCH(X235,allsections[SGUID],0),3)</f>
        <v>#N/A</v>
      </c>
      <c r="AB235" s="18" t="e">
        <f>INDEX(allsections[[S]:[Order]],MATCH(Y235,allsections[SGUID],0),3)</f>
        <v>#N/A</v>
      </c>
      <c r="AC235" t="s">
        <v>2600</v>
      </c>
    </row>
    <row r="236" spans="1:29" ht="72.5">
      <c r="A236" t="s">
        <v>2601</v>
      </c>
      <c r="B236" s="17" t="s">
        <v>2602</v>
      </c>
      <c r="C236" s="17" t="s">
        <v>155</v>
      </c>
      <c r="D236">
        <v>2203</v>
      </c>
      <c r="Z236" s="18" t="s">
        <v>2603</v>
      </c>
      <c r="AA236" s="18" t="e">
        <f>INDEX(allsections[[S]:[Order]],MATCH(X236,allsections[SGUID],0),3)</f>
        <v>#N/A</v>
      </c>
      <c r="AB236" s="18" t="e">
        <f>INDEX(allsections[[S]:[Order]],MATCH(Y236,allsections[SGUID],0),3)</f>
        <v>#N/A</v>
      </c>
      <c r="AC236" t="s">
        <v>2604</v>
      </c>
    </row>
    <row r="237" spans="1:29" ht="43.5">
      <c r="A237" t="s">
        <v>1633</v>
      </c>
      <c r="B237" s="17" t="s">
        <v>2605</v>
      </c>
      <c r="C237" s="17" t="s">
        <v>155</v>
      </c>
      <c r="D237">
        <v>3304</v>
      </c>
      <c r="Z237" s="18" t="s">
        <v>2606</v>
      </c>
      <c r="AA237" s="18" t="e">
        <f>INDEX(allsections[[S]:[Order]],MATCH(X237,allsections[SGUID],0),3)</f>
        <v>#N/A</v>
      </c>
      <c r="AB237" s="18" t="e">
        <f>INDEX(allsections[[S]:[Order]],MATCH(Y237,allsections[SGUID],0),3)</f>
        <v>#N/A</v>
      </c>
      <c r="AC237" t="s">
        <v>2607</v>
      </c>
    </row>
    <row r="238" spans="1:29" ht="72.5">
      <c r="A238" t="s">
        <v>1645</v>
      </c>
      <c r="B238" s="17" t="s">
        <v>2608</v>
      </c>
      <c r="C238" s="17" t="s">
        <v>155</v>
      </c>
      <c r="D238">
        <v>3303</v>
      </c>
      <c r="Z238" s="18" t="s">
        <v>2609</v>
      </c>
      <c r="AA238" s="18" t="e">
        <f>INDEX(allsections[[S]:[Order]],MATCH(X238,allsections[SGUID],0),3)</f>
        <v>#N/A</v>
      </c>
      <c r="AB238" s="18" t="e">
        <f>INDEX(allsections[[S]:[Order]],MATCH(Y238,allsections[SGUID],0),3)</f>
        <v>#N/A</v>
      </c>
      <c r="AC238" t="s">
        <v>2610</v>
      </c>
    </row>
    <row r="239" spans="1:29" ht="43.5">
      <c r="A239" t="s">
        <v>1651</v>
      </c>
      <c r="B239" s="17" t="s">
        <v>2611</v>
      </c>
      <c r="C239" s="17" t="s">
        <v>155</v>
      </c>
      <c r="D239">
        <v>3302</v>
      </c>
      <c r="Z239" s="18" t="s">
        <v>2612</v>
      </c>
      <c r="AA239" s="18" t="e">
        <f>INDEX(allsections[[S]:[Order]],MATCH(X239,allsections[SGUID],0),3)</f>
        <v>#N/A</v>
      </c>
      <c r="AB239" s="18" t="e">
        <f>INDEX(allsections[[S]:[Order]],MATCH(Y239,allsections[SGUID],0),3)</f>
        <v>#N/A</v>
      </c>
      <c r="AC239" t="s">
        <v>2613</v>
      </c>
    </row>
    <row r="240" spans="1:29" ht="116">
      <c r="A240" t="s">
        <v>1662</v>
      </c>
      <c r="B240" s="17" t="s">
        <v>2614</v>
      </c>
      <c r="C240" s="17" t="s">
        <v>155</v>
      </c>
      <c r="D240">
        <v>3301</v>
      </c>
      <c r="Z240" s="18" t="s">
        <v>2615</v>
      </c>
      <c r="AA240" s="18" t="e">
        <f>INDEX(allsections[[S]:[Order]],MATCH(X240,allsections[SGUID],0),3)</f>
        <v>#N/A</v>
      </c>
      <c r="AB240" s="18" t="e">
        <f>INDEX(allsections[[S]:[Order]],MATCH(Y240,allsections[SGUID],0),3)</f>
        <v>#N/A</v>
      </c>
      <c r="AC240" t="s">
        <v>2616</v>
      </c>
    </row>
    <row r="241" spans="1:29" ht="116">
      <c r="A241" t="s">
        <v>2617</v>
      </c>
      <c r="B241" s="17" t="s">
        <v>2618</v>
      </c>
      <c r="C241" s="17" t="s">
        <v>2619</v>
      </c>
      <c r="D241">
        <v>2008</v>
      </c>
      <c r="Z241" s="18" t="s">
        <v>2620</v>
      </c>
      <c r="AA241" s="18" t="e">
        <f>INDEX(allsections[[S]:[Order]],MATCH(X241,allsections[SGUID],0),3)</f>
        <v>#N/A</v>
      </c>
      <c r="AB241" s="18" t="e">
        <f>INDEX(allsections[[S]:[Order]],MATCH(Y241,allsections[SGUID],0),3)</f>
        <v>#N/A</v>
      </c>
      <c r="AC241" t="s">
        <v>2621</v>
      </c>
    </row>
    <row r="242" spans="1:29" ht="43.5">
      <c r="A242" t="s">
        <v>2622</v>
      </c>
      <c r="B242" s="17" t="s">
        <v>2623</v>
      </c>
      <c r="C242" s="17" t="s">
        <v>155</v>
      </c>
      <c r="D242">
        <v>3002</v>
      </c>
      <c r="Z242" s="18" t="s">
        <v>2624</v>
      </c>
      <c r="AA242" s="18" t="e">
        <f>INDEX(allsections[[S]:[Order]],MATCH(X242,allsections[SGUID],0),3)</f>
        <v>#N/A</v>
      </c>
      <c r="AB242" s="18" t="e">
        <f>INDEX(allsections[[S]:[Order]],MATCH(Y242,allsections[SGUID],0),3)</f>
        <v>#N/A</v>
      </c>
      <c r="AC242" t="s">
        <v>2625</v>
      </c>
    </row>
    <row r="243" spans="1:29" ht="72.5">
      <c r="A243" t="s">
        <v>2626</v>
      </c>
      <c r="B243" s="17" t="s">
        <v>2627</v>
      </c>
      <c r="C243" s="17" t="s">
        <v>155</v>
      </c>
      <c r="D243">
        <v>3003</v>
      </c>
      <c r="Z243" s="18" t="s">
        <v>2628</v>
      </c>
      <c r="AA243" s="18" t="e">
        <f>INDEX(allsections[[S]:[Order]],MATCH(X243,allsections[SGUID],0),3)</f>
        <v>#N/A</v>
      </c>
      <c r="AB243" s="18" t="e">
        <f>INDEX(allsections[[S]:[Order]],MATCH(Y243,allsections[SGUID],0),3)</f>
        <v>#N/A</v>
      </c>
      <c r="AC243" t="s">
        <v>2629</v>
      </c>
    </row>
    <row r="244" spans="1:29" ht="43.5">
      <c r="A244" t="s">
        <v>2630</v>
      </c>
      <c r="B244" s="17" t="s">
        <v>2631</v>
      </c>
      <c r="C244" s="17" t="s">
        <v>155</v>
      </c>
      <c r="D244">
        <v>504</v>
      </c>
      <c r="Z244" s="18" t="s">
        <v>2632</v>
      </c>
      <c r="AA244" s="18" t="e">
        <f>INDEX(allsections[[S]:[Order]],MATCH(X244,allsections[SGUID],0),3)</f>
        <v>#N/A</v>
      </c>
      <c r="AB244" s="18" t="e">
        <f>INDEX(allsections[[S]:[Order]],MATCH(Y244,allsections[SGUID],0),3)</f>
        <v>#N/A</v>
      </c>
      <c r="AC244" t="s">
        <v>2633</v>
      </c>
    </row>
    <row r="245" spans="1:29" ht="409.5">
      <c r="A245" t="s">
        <v>1605</v>
      </c>
      <c r="B245" s="17" t="s">
        <v>2634</v>
      </c>
      <c r="C245" s="17" t="s">
        <v>1857</v>
      </c>
      <c r="D245">
        <v>3005</v>
      </c>
      <c r="Z245" s="18" t="s">
        <v>2635</v>
      </c>
      <c r="AA245" s="18" t="e">
        <f>INDEX(allsections[[S]:[Order]],MATCH(X245,allsections[SGUID],0),3)</f>
        <v>#N/A</v>
      </c>
      <c r="AB245" s="18" t="e">
        <f>INDEX(allsections[[S]:[Order]],MATCH(Y245,allsections[SGUID],0),3)</f>
        <v>#N/A</v>
      </c>
      <c r="AC245" t="s">
        <v>2636</v>
      </c>
    </row>
    <row r="246" spans="1:29" ht="43.5">
      <c r="A246" t="s">
        <v>2637</v>
      </c>
      <c r="B246" s="17" t="s">
        <v>2638</v>
      </c>
      <c r="C246" s="17" t="s">
        <v>155</v>
      </c>
      <c r="D246">
        <v>3004</v>
      </c>
      <c r="Z246" s="18" t="s">
        <v>2639</v>
      </c>
      <c r="AA246" s="18" t="e">
        <f>INDEX(allsections[[S]:[Order]],MATCH(X246,allsections[SGUID],0),3)</f>
        <v>#N/A</v>
      </c>
      <c r="AB246" s="18" t="e">
        <f>INDEX(allsections[[S]:[Order]],MATCH(Y246,allsections[SGUID],0),3)</f>
        <v>#N/A</v>
      </c>
      <c r="AC246" t="s">
        <v>2640</v>
      </c>
    </row>
    <row r="247" spans="1:29" ht="87">
      <c r="A247" t="s">
        <v>2641</v>
      </c>
      <c r="B247" s="17" t="s">
        <v>2642</v>
      </c>
      <c r="C247" s="17" t="s">
        <v>2643</v>
      </c>
      <c r="D247">
        <v>604</v>
      </c>
      <c r="Z247" s="18" t="s">
        <v>2644</v>
      </c>
      <c r="AA247" s="18" t="e">
        <f>INDEX(allsections[[S]:[Order]],MATCH(X247,allsections[SGUID],0),3)</f>
        <v>#N/A</v>
      </c>
      <c r="AB247" s="18" t="e">
        <f>INDEX(allsections[[S]:[Order]],MATCH(Y247,allsections[SGUID],0),3)</f>
        <v>#N/A</v>
      </c>
      <c r="AC247" t="s">
        <v>2645</v>
      </c>
    </row>
    <row r="248" spans="1:29" ht="87">
      <c r="A248" t="s">
        <v>2646</v>
      </c>
      <c r="B248" s="17" t="s">
        <v>2647</v>
      </c>
      <c r="C248" s="17" t="s">
        <v>155</v>
      </c>
      <c r="D248">
        <v>3006</v>
      </c>
      <c r="Z248" s="18" t="s">
        <v>2648</v>
      </c>
      <c r="AA248" s="18" t="e">
        <f>INDEX(allsections[[S]:[Order]],MATCH(X248,allsections[SGUID],0),3)</f>
        <v>#N/A</v>
      </c>
      <c r="AB248" s="18" t="e">
        <f>INDEX(allsections[[S]:[Order]],MATCH(Y248,allsections[SGUID],0),3)</f>
        <v>#N/A</v>
      </c>
      <c r="AC248" t="s">
        <v>2649</v>
      </c>
    </row>
    <row r="249" spans="1:29" ht="87">
      <c r="A249" t="s">
        <v>2650</v>
      </c>
      <c r="B249" s="17" t="s">
        <v>2651</v>
      </c>
      <c r="C249" s="17" t="s">
        <v>155</v>
      </c>
      <c r="D249">
        <v>502</v>
      </c>
      <c r="Z249" s="18" t="s">
        <v>2652</v>
      </c>
      <c r="AA249" s="18" t="e">
        <f>INDEX(allsections[[S]:[Order]],MATCH(X249,allsections[SGUID],0),3)</f>
        <v>#N/A</v>
      </c>
      <c r="AB249" s="18" t="e">
        <f>INDEX(allsections[[S]:[Order]],MATCH(Y249,allsections[SGUID],0),3)</f>
        <v>#N/A</v>
      </c>
      <c r="AC249" t="s">
        <v>2653</v>
      </c>
    </row>
    <row r="250" spans="1:29" ht="58">
      <c r="A250" t="s">
        <v>2654</v>
      </c>
      <c r="B250" s="17" t="s">
        <v>2655</v>
      </c>
      <c r="C250" s="17" t="s">
        <v>155</v>
      </c>
      <c r="D250">
        <v>501</v>
      </c>
      <c r="Z250" s="18" t="s">
        <v>2656</v>
      </c>
      <c r="AA250" s="18" t="e">
        <f>INDEX(allsections[[S]:[Order]],MATCH(X250,allsections[SGUID],0),3)</f>
        <v>#N/A</v>
      </c>
      <c r="AB250" s="18" t="e">
        <f>INDEX(allsections[[S]:[Order]],MATCH(Y250,allsections[SGUID],0),3)</f>
        <v>#N/A</v>
      </c>
      <c r="AC250" t="s">
        <v>2657</v>
      </c>
    </row>
    <row r="251" spans="1:29" ht="116">
      <c r="A251" t="s">
        <v>1599</v>
      </c>
      <c r="B251" s="17" t="s">
        <v>2658</v>
      </c>
      <c r="C251" s="17" t="s">
        <v>155</v>
      </c>
      <c r="D251">
        <v>3001</v>
      </c>
      <c r="Z251" s="18" t="s">
        <v>2659</v>
      </c>
      <c r="AA251" s="18" t="e">
        <f>INDEX(allsections[[S]:[Order]],MATCH(X251,allsections[SGUID],0),3)</f>
        <v>#N/A</v>
      </c>
      <c r="AB251" s="18" t="e">
        <f>INDEX(allsections[[S]:[Order]],MATCH(Y251,allsections[SGUID],0),3)</f>
        <v>#N/A</v>
      </c>
      <c r="AC251" t="s">
        <v>2660</v>
      </c>
    </row>
    <row r="252" spans="1:29" ht="43.5">
      <c r="A252" t="s">
        <v>2661</v>
      </c>
      <c r="B252" s="17" t="s">
        <v>2662</v>
      </c>
      <c r="C252" s="17" t="s">
        <v>155</v>
      </c>
      <c r="D252">
        <v>3207</v>
      </c>
      <c r="Z252" s="18" t="s">
        <v>2663</v>
      </c>
      <c r="AA252" s="18" t="e">
        <f>INDEX(allsections[[S]:[Order]],MATCH(X252,allsections[SGUID],0),3)</f>
        <v>#N/A</v>
      </c>
      <c r="AB252" s="18" t="e">
        <f>INDEX(allsections[[S]:[Order]],MATCH(Y252,allsections[SGUID],0),3)</f>
        <v>#N/A</v>
      </c>
      <c r="AC252" t="s">
        <v>2664</v>
      </c>
    </row>
    <row r="253" spans="1:29" ht="101.5">
      <c r="A253" t="s">
        <v>2665</v>
      </c>
      <c r="B253" s="17" t="s">
        <v>2666</v>
      </c>
      <c r="C253" s="17" t="s">
        <v>155</v>
      </c>
      <c r="D253">
        <v>401</v>
      </c>
      <c r="Z253" s="18" t="s">
        <v>2667</v>
      </c>
      <c r="AA253" s="18" t="e">
        <f>INDEX(allsections[[S]:[Order]],MATCH(X253,allsections[SGUID],0),3)</f>
        <v>#N/A</v>
      </c>
      <c r="AB253" s="18" t="e">
        <f>INDEX(allsections[[S]:[Order]],MATCH(Y253,allsections[SGUID],0),3)</f>
        <v>#N/A</v>
      </c>
      <c r="AC253" t="s">
        <v>2668</v>
      </c>
    </row>
    <row r="254" spans="1:29" ht="72.5">
      <c r="A254" t="s">
        <v>2669</v>
      </c>
      <c r="B254" s="17" t="s">
        <v>2670</v>
      </c>
      <c r="C254" s="17" t="s">
        <v>155</v>
      </c>
      <c r="D254">
        <v>105</v>
      </c>
      <c r="Z254" s="18" t="s">
        <v>2671</v>
      </c>
      <c r="AA254" s="18" t="e">
        <f>INDEX(allsections[[S]:[Order]],MATCH(X254,allsections[SGUID],0),3)</f>
        <v>#N/A</v>
      </c>
      <c r="AB254" s="18" t="e">
        <f>INDEX(allsections[[S]:[Order]],MATCH(Y254,allsections[SGUID],0),3)</f>
        <v>#N/A</v>
      </c>
      <c r="AC254" t="s">
        <v>2672</v>
      </c>
    </row>
    <row r="255" spans="1:29" ht="72.5">
      <c r="A255" t="s">
        <v>2673</v>
      </c>
      <c r="B255" s="17" t="s">
        <v>2674</v>
      </c>
      <c r="C255" s="17" t="s">
        <v>155</v>
      </c>
      <c r="D255">
        <v>801</v>
      </c>
      <c r="Z255" s="18" t="s">
        <v>2675</v>
      </c>
      <c r="AA255" s="18" t="e">
        <f>INDEX(allsections[[S]:[Order]],MATCH(X255,allsections[SGUID],0),3)</f>
        <v>#N/A</v>
      </c>
      <c r="AB255" s="18" t="e">
        <f>INDEX(allsections[[S]:[Order]],MATCH(Y255,allsections[SGUID],0),3)</f>
        <v>#N/A</v>
      </c>
      <c r="AC255" t="s">
        <v>2676</v>
      </c>
    </row>
    <row r="256" spans="1:29" ht="58">
      <c r="A256" t="s">
        <v>2677</v>
      </c>
      <c r="B256" s="17" t="s">
        <v>2678</v>
      </c>
      <c r="C256" s="17" t="s">
        <v>155</v>
      </c>
      <c r="D256">
        <v>103</v>
      </c>
      <c r="Z256" s="18" t="s">
        <v>2679</v>
      </c>
      <c r="AA256" s="18" t="e">
        <f>INDEX(allsections[[S]:[Order]],MATCH(X256,allsections[SGUID],0),3)</f>
        <v>#N/A</v>
      </c>
      <c r="AB256" s="18" t="e">
        <f>INDEX(allsections[[S]:[Order]],MATCH(Y256,allsections[SGUID],0),3)</f>
        <v>#N/A</v>
      </c>
      <c r="AC256" t="s">
        <v>2680</v>
      </c>
    </row>
    <row r="257" spans="1:29" ht="72.5">
      <c r="A257" t="s">
        <v>2681</v>
      </c>
      <c r="B257" s="17" t="s">
        <v>2682</v>
      </c>
      <c r="C257" s="17" t="s">
        <v>155</v>
      </c>
      <c r="D257">
        <v>107</v>
      </c>
      <c r="Z257" s="18" t="s">
        <v>2683</v>
      </c>
      <c r="AA257" s="18" t="e">
        <f>INDEX(allsections[[S]:[Order]],MATCH(X257,allsections[SGUID],0),3)</f>
        <v>#N/A</v>
      </c>
      <c r="AB257" s="18" t="e">
        <f>INDEX(allsections[[S]:[Order]],MATCH(Y257,allsections[SGUID],0),3)</f>
        <v>#N/A</v>
      </c>
      <c r="AC257" t="s">
        <v>2684</v>
      </c>
    </row>
    <row r="258" spans="1:29" ht="43.5">
      <c r="A258" t="s">
        <v>2685</v>
      </c>
      <c r="B258" s="17" t="s">
        <v>2686</v>
      </c>
      <c r="C258" s="17" t="s">
        <v>155</v>
      </c>
      <c r="D258">
        <v>106</v>
      </c>
      <c r="Z258" s="18" t="s">
        <v>2687</v>
      </c>
      <c r="AA258" s="18" t="e">
        <f>INDEX(allsections[[S]:[Order]],MATCH(X258,allsections[SGUID],0),3)</f>
        <v>#N/A</v>
      </c>
      <c r="AB258" s="18" t="e">
        <f>INDEX(allsections[[S]:[Order]],MATCH(Y258,allsections[SGUID],0),3)</f>
        <v>#N/A</v>
      </c>
      <c r="AC258" t="s">
        <v>2688</v>
      </c>
    </row>
    <row r="259" spans="1:29" ht="72.5">
      <c r="A259" t="s">
        <v>2689</v>
      </c>
      <c r="B259" s="17" t="s">
        <v>2690</v>
      </c>
      <c r="C259" s="17" t="s">
        <v>155</v>
      </c>
      <c r="D259">
        <v>108</v>
      </c>
      <c r="Z259" s="18" t="s">
        <v>2691</v>
      </c>
      <c r="AA259" s="18" t="e">
        <f>INDEX(allsections[[S]:[Order]],MATCH(X259,allsections[SGUID],0),3)</f>
        <v>#N/A</v>
      </c>
      <c r="AB259" s="18" t="e">
        <f>INDEX(allsections[[S]:[Order]],MATCH(Y259,allsections[SGUID],0),3)</f>
        <v>#N/A</v>
      </c>
      <c r="AC259" t="s">
        <v>2692</v>
      </c>
    </row>
    <row r="260" spans="1:29" ht="43.5">
      <c r="A260" t="s">
        <v>2693</v>
      </c>
      <c r="B260" s="17" t="s">
        <v>2694</v>
      </c>
      <c r="C260" s="17" t="s">
        <v>155</v>
      </c>
      <c r="D260">
        <v>203</v>
      </c>
      <c r="Z260" s="18" t="s">
        <v>2695</v>
      </c>
      <c r="AA260" s="18" t="e">
        <f>INDEX(allsections[[S]:[Order]],MATCH(X260,allsections[SGUID],0),3)</f>
        <v>#N/A</v>
      </c>
      <c r="AB260" s="18" t="e">
        <f>INDEX(allsections[[S]:[Order]],MATCH(Y260,allsections[SGUID],0),3)</f>
        <v>#N/A</v>
      </c>
      <c r="AC260" t="s">
        <v>2696</v>
      </c>
    </row>
    <row r="261" spans="1:29" ht="409.5">
      <c r="A261" t="s">
        <v>2697</v>
      </c>
      <c r="B261" s="17" t="s">
        <v>2698</v>
      </c>
      <c r="C261" s="17" t="s">
        <v>2699</v>
      </c>
      <c r="D261">
        <v>202</v>
      </c>
      <c r="Z261" s="18" t="s">
        <v>2700</v>
      </c>
      <c r="AA261" s="18" t="e">
        <f>INDEX(allsections[[S]:[Order]],MATCH(X261,allsections[SGUID],0),3)</f>
        <v>#N/A</v>
      </c>
      <c r="AB261" s="18" t="e">
        <f>INDEX(allsections[[S]:[Order]],MATCH(Y261,allsections[SGUID],0),3)</f>
        <v>#N/A</v>
      </c>
      <c r="AC261" t="s">
        <v>2701</v>
      </c>
    </row>
    <row r="262" spans="1:29" ht="409.5">
      <c r="A262" t="s">
        <v>2702</v>
      </c>
      <c r="B262" s="17" t="s">
        <v>2703</v>
      </c>
      <c r="C262" s="17" t="s">
        <v>2704</v>
      </c>
      <c r="D262">
        <v>201</v>
      </c>
      <c r="Z262" s="18" t="s">
        <v>2705</v>
      </c>
      <c r="AA262" s="18" t="e">
        <f>INDEX(allsections[[S]:[Order]],MATCH(X262,allsections[SGUID],0),3)</f>
        <v>#N/A</v>
      </c>
      <c r="AB262" s="18" t="e">
        <f>INDEX(allsections[[S]:[Order]],MATCH(Y262,allsections[SGUID],0),3)</f>
        <v>#N/A</v>
      </c>
      <c r="AC262" t="s">
        <v>2706</v>
      </c>
    </row>
    <row r="263" spans="1:29" ht="58">
      <c r="A263" t="s">
        <v>2707</v>
      </c>
      <c r="B263" s="17" t="s">
        <v>2708</v>
      </c>
      <c r="C263" s="17" t="s">
        <v>155</v>
      </c>
      <c r="D263">
        <v>204</v>
      </c>
      <c r="Z263" s="18" t="s">
        <v>2709</v>
      </c>
      <c r="AA263" s="18" t="e">
        <f>INDEX(allsections[[S]:[Order]],MATCH(X263,allsections[SGUID],0),3)</f>
        <v>#N/A</v>
      </c>
      <c r="AB263" s="18" t="e">
        <f>INDEX(allsections[[S]:[Order]],MATCH(Y263,allsections[SGUID],0),3)</f>
        <v>#N/A</v>
      </c>
      <c r="AC263" t="s">
        <v>2710</v>
      </c>
    </row>
    <row r="264" spans="1:29" ht="58">
      <c r="A264" t="s">
        <v>2711</v>
      </c>
      <c r="B264" s="17" t="s">
        <v>2712</v>
      </c>
      <c r="C264" s="17" t="s">
        <v>155</v>
      </c>
      <c r="D264">
        <v>102</v>
      </c>
      <c r="Z264" s="18" t="s">
        <v>2713</v>
      </c>
      <c r="AA264" s="18" t="e">
        <f>INDEX(allsections[[S]:[Order]],MATCH(X264,allsections[SGUID],0),3)</f>
        <v>#N/A</v>
      </c>
      <c r="AB264" s="18" t="e">
        <f>INDEX(allsections[[S]:[Order]],MATCH(Y264,allsections[SGUID],0),3)</f>
        <v>#N/A</v>
      </c>
      <c r="AC264" t="s">
        <v>2714</v>
      </c>
    </row>
    <row r="265" spans="1:29" ht="87">
      <c r="A265" t="s">
        <v>2715</v>
      </c>
      <c r="B265" s="17" t="s">
        <v>2716</v>
      </c>
      <c r="C265" s="17" t="s">
        <v>155</v>
      </c>
      <c r="D265">
        <v>104</v>
      </c>
      <c r="Z265" s="18" t="s">
        <v>2717</v>
      </c>
      <c r="AA265" s="18" t="e">
        <f>INDEX(allsections[[S]:[Order]],MATCH(X265,allsections[SGUID],0),3)</f>
        <v>#N/A</v>
      </c>
      <c r="AB265" s="18" t="e">
        <f>INDEX(allsections[[S]:[Order]],MATCH(Y265,allsections[SGUID],0),3)</f>
        <v>#N/A</v>
      </c>
      <c r="AC265" t="s">
        <v>2718</v>
      </c>
    </row>
    <row r="266" spans="1:29" ht="87">
      <c r="A266" t="s">
        <v>2719</v>
      </c>
      <c r="B266" s="17" t="s">
        <v>2720</v>
      </c>
      <c r="C266" s="17" t="s">
        <v>155</v>
      </c>
      <c r="D266">
        <v>402</v>
      </c>
      <c r="Z266" s="18" t="s">
        <v>2721</v>
      </c>
      <c r="AA266" s="18" t="e">
        <f>INDEX(allsections[[S]:[Order]],MATCH(X266,allsections[SGUID],0),3)</f>
        <v>#N/A</v>
      </c>
      <c r="AB266" s="18" t="e">
        <f>INDEX(allsections[[S]:[Order]],MATCH(Y266,allsections[SGUID],0),3)</f>
        <v>#N/A</v>
      </c>
      <c r="AC266" t="s">
        <v>2722</v>
      </c>
    </row>
    <row r="267" spans="1:29">
      <c r="A267" t="s">
        <v>1046</v>
      </c>
      <c r="B267" s="17" t="s">
        <v>155</v>
      </c>
      <c r="C267" s="17" t="s">
        <v>155</v>
      </c>
      <c r="Z267" s="18" t="s">
        <v>2723</v>
      </c>
      <c r="AA267" s="18" t="e">
        <f>INDEX(allsections[[S]:[Order]],MATCH(X267,allsections[SGUID],0),3)</f>
        <v>#N/A</v>
      </c>
      <c r="AB267" s="18" t="e">
        <f>INDEX(allsections[[S]:[Order]],MATCH(Y267,allsections[SGUID],0),3)</f>
        <v>#N/A</v>
      </c>
      <c r="AC267" t="s">
        <v>2724</v>
      </c>
    </row>
    <row r="268" spans="1:29" ht="43.5">
      <c r="A268" t="s">
        <v>2725</v>
      </c>
      <c r="B268" s="17" t="s">
        <v>2726</v>
      </c>
      <c r="C268" s="17" t="s">
        <v>155</v>
      </c>
      <c r="D268">
        <v>17</v>
      </c>
      <c r="Z268" s="18" t="s">
        <v>2727</v>
      </c>
      <c r="AA268" s="18" t="e">
        <f>INDEX(allsections[[S]:[Order]],MATCH(X268,allsections[SGUID],0),3)</f>
        <v>#N/A</v>
      </c>
      <c r="AB268" s="18" t="e">
        <f>INDEX(allsections[[S]:[Order]],MATCH(Y268,allsections[SGUID],0),3)</f>
        <v>#N/A</v>
      </c>
      <c r="AC268" t="s">
        <v>2728</v>
      </c>
    </row>
    <row r="269" spans="1:29" ht="333.5">
      <c r="A269" t="s">
        <v>2729</v>
      </c>
      <c r="B269" s="17" t="s">
        <v>2730</v>
      </c>
      <c r="C269" s="17" t="s">
        <v>2731</v>
      </c>
      <c r="D269">
        <v>12</v>
      </c>
      <c r="Z269" s="18" t="s">
        <v>2732</v>
      </c>
      <c r="AA269" s="18" t="e">
        <f>INDEX(allsections[[S]:[Order]],MATCH(X269,allsections[SGUID],0),3)</f>
        <v>#N/A</v>
      </c>
      <c r="AB269" s="18" t="e">
        <f>INDEX(allsections[[S]:[Order]],MATCH(Y269,allsections[SGUID],0),3)</f>
        <v>#N/A</v>
      </c>
      <c r="AC269" t="s">
        <v>2733</v>
      </c>
    </row>
    <row r="270" spans="1:29" ht="43.5">
      <c r="A270" t="s">
        <v>2734</v>
      </c>
      <c r="B270" s="17" t="s">
        <v>2735</v>
      </c>
      <c r="C270" s="17" t="s">
        <v>155</v>
      </c>
      <c r="D270">
        <v>27</v>
      </c>
      <c r="Z270" s="18" t="s">
        <v>2736</v>
      </c>
      <c r="AA270" s="18" t="e">
        <f>INDEX(allsections[[S]:[Order]],MATCH(X270,allsections[SGUID],0),3)</f>
        <v>#N/A</v>
      </c>
      <c r="AB270" s="18" t="e">
        <f>INDEX(allsections[[S]:[Order]],MATCH(Y270,allsections[SGUID],0),3)</f>
        <v>#N/A</v>
      </c>
      <c r="AC270" t="s">
        <v>2737</v>
      </c>
    </row>
    <row r="271" spans="1:29" ht="72.5">
      <c r="A271" t="s">
        <v>2738</v>
      </c>
      <c r="B271" s="17" t="s">
        <v>2739</v>
      </c>
      <c r="C271" s="17" t="s">
        <v>155</v>
      </c>
      <c r="D271">
        <v>26</v>
      </c>
      <c r="Z271" s="18" t="s">
        <v>2740</v>
      </c>
      <c r="AA271" s="18" t="e">
        <f>INDEX(allsections[[S]:[Order]],MATCH(X271,allsections[SGUID],0),3)</f>
        <v>#N/A</v>
      </c>
      <c r="AB271" s="18" t="e">
        <f>INDEX(allsections[[S]:[Order]],MATCH(Y271,allsections[SGUID],0),3)</f>
        <v>#N/A</v>
      </c>
      <c r="AC271" t="s">
        <v>2741</v>
      </c>
    </row>
    <row r="272" spans="1:29" ht="101.5">
      <c r="A272" t="s">
        <v>2742</v>
      </c>
      <c r="B272" s="17" t="s">
        <v>2743</v>
      </c>
      <c r="C272" s="17" t="s">
        <v>155</v>
      </c>
      <c r="D272">
        <v>25</v>
      </c>
      <c r="Z272" s="18" t="s">
        <v>2744</v>
      </c>
      <c r="AA272" s="18" t="e">
        <f>INDEX(allsections[[S]:[Order]],MATCH(X272,allsections[SGUID],0),3)</f>
        <v>#N/A</v>
      </c>
      <c r="AB272" s="18" t="e">
        <f>INDEX(allsections[[S]:[Order]],MATCH(Y272,allsections[SGUID],0),3)</f>
        <v>#N/A</v>
      </c>
      <c r="AC272" t="s">
        <v>2745</v>
      </c>
    </row>
    <row r="273" spans="1:29" ht="101.5">
      <c r="A273" t="s">
        <v>2746</v>
      </c>
      <c r="B273" s="17" t="s">
        <v>2747</v>
      </c>
      <c r="C273" s="17" t="s">
        <v>155</v>
      </c>
      <c r="D273">
        <v>24</v>
      </c>
      <c r="Z273" s="18" t="s">
        <v>2748</v>
      </c>
      <c r="AA273" s="18" t="e">
        <f>INDEX(allsections[[S]:[Order]],MATCH(X273,allsections[SGUID],0),3)</f>
        <v>#N/A</v>
      </c>
      <c r="AB273" s="18" t="e">
        <f>INDEX(allsections[[S]:[Order]],MATCH(Y273,allsections[SGUID],0),3)</f>
        <v>#N/A</v>
      </c>
      <c r="AC273" t="s">
        <v>2749</v>
      </c>
    </row>
    <row r="274" spans="1:29" ht="409.5">
      <c r="A274" t="s">
        <v>2750</v>
      </c>
      <c r="B274" s="17" t="s">
        <v>2751</v>
      </c>
      <c r="C274" s="17" t="s">
        <v>2752</v>
      </c>
      <c r="D274">
        <v>1</v>
      </c>
      <c r="Z274" s="18" t="s">
        <v>2753</v>
      </c>
      <c r="AA274" s="18" t="e">
        <f>INDEX(allsections[[S]:[Order]],MATCH(X274,allsections[SGUID],0),3)</f>
        <v>#N/A</v>
      </c>
      <c r="AB274" s="18" t="e">
        <f>INDEX(allsections[[S]:[Order]],MATCH(Y274,allsections[SGUID],0),3)</f>
        <v>#N/A</v>
      </c>
      <c r="AC274" t="s">
        <v>2754</v>
      </c>
    </row>
    <row r="275" spans="1:29" ht="72.5">
      <c r="A275" t="s">
        <v>2755</v>
      </c>
      <c r="B275" s="17" t="s">
        <v>2756</v>
      </c>
      <c r="C275" s="17" t="s">
        <v>155</v>
      </c>
      <c r="D275">
        <v>31</v>
      </c>
      <c r="Z275" s="18" t="s">
        <v>2757</v>
      </c>
      <c r="AA275" s="18" t="e">
        <f>INDEX(allsections[[S]:[Order]],MATCH(X275,allsections[SGUID],0),3)</f>
        <v>#N/A</v>
      </c>
      <c r="AB275" s="18" t="e">
        <f>INDEX(allsections[[S]:[Order]],MATCH(Y275,allsections[SGUID],0),3)</f>
        <v>#N/A</v>
      </c>
      <c r="AC275" t="s">
        <v>2758</v>
      </c>
    </row>
    <row r="276" spans="1:29" ht="409.5">
      <c r="A276" t="s">
        <v>2759</v>
      </c>
      <c r="B276" s="17" t="s">
        <v>2760</v>
      </c>
      <c r="C276" s="17" t="s">
        <v>2761</v>
      </c>
      <c r="D276">
        <v>6</v>
      </c>
      <c r="Z276" s="18" t="s">
        <v>2762</v>
      </c>
      <c r="AA276" s="18" t="e">
        <f>INDEX(allsections[[S]:[Order]],MATCH(X276,allsections[SGUID],0),3)</f>
        <v>#N/A</v>
      </c>
      <c r="AB276" s="18" t="e">
        <f>INDEX(allsections[[S]:[Order]],MATCH(Y276,allsections[SGUID],0),3)</f>
        <v>#N/A</v>
      </c>
      <c r="AC276" t="s">
        <v>2763</v>
      </c>
    </row>
    <row r="277" spans="1:29" ht="101.5">
      <c r="A277" t="s">
        <v>2764</v>
      </c>
      <c r="B277" s="17" t="s">
        <v>2765</v>
      </c>
      <c r="C277" s="17" t="s">
        <v>155</v>
      </c>
      <c r="D277">
        <v>27</v>
      </c>
      <c r="Z277" s="18" t="s">
        <v>2766</v>
      </c>
      <c r="AA277" s="18" t="e">
        <f>INDEX(allsections[[S]:[Order]],MATCH(X277,allsections[SGUID],0),3)</f>
        <v>#N/A</v>
      </c>
      <c r="AB277" s="18" t="e">
        <f>INDEX(allsections[[S]:[Order]],MATCH(Y277,allsections[SGUID],0),3)</f>
        <v>#N/A</v>
      </c>
      <c r="AC277" t="s">
        <v>2767</v>
      </c>
    </row>
    <row r="278" spans="1:29" ht="304.5">
      <c r="A278" t="s">
        <v>2768</v>
      </c>
      <c r="B278" s="17" t="s">
        <v>2769</v>
      </c>
      <c r="C278" s="17" t="s">
        <v>155</v>
      </c>
      <c r="D278">
        <v>18</v>
      </c>
      <c r="Z278" s="18" t="s">
        <v>2770</v>
      </c>
      <c r="AA278" s="18" t="e">
        <f>INDEX(allsections[[S]:[Order]],MATCH(X278,allsections[SGUID],0),3)</f>
        <v>#N/A</v>
      </c>
      <c r="AB278" s="18" t="e">
        <f>INDEX(allsections[[S]:[Order]],MATCH(Y278,allsections[SGUID],0),3)</f>
        <v>#N/A</v>
      </c>
      <c r="AC278" t="s">
        <v>2771</v>
      </c>
    </row>
    <row r="279" spans="1:29" ht="101.5">
      <c r="A279" t="s">
        <v>2772</v>
      </c>
      <c r="B279" s="17" t="s">
        <v>2773</v>
      </c>
      <c r="C279" s="17" t="s">
        <v>155</v>
      </c>
      <c r="D279">
        <v>24</v>
      </c>
      <c r="Z279" s="18" t="s">
        <v>2774</v>
      </c>
      <c r="AA279" s="18" t="e">
        <f>INDEX(allsections[[S]:[Order]],MATCH(X279,allsections[SGUID],0),3)</f>
        <v>#N/A</v>
      </c>
      <c r="AB279" s="18" t="e">
        <f>INDEX(allsections[[S]:[Order]],MATCH(Y279,allsections[SGUID],0),3)</f>
        <v>#N/A</v>
      </c>
      <c r="AC279" t="s">
        <v>2775</v>
      </c>
    </row>
    <row r="280" spans="1:29" ht="58">
      <c r="A280" t="s">
        <v>2776</v>
      </c>
      <c r="B280" s="17" t="s">
        <v>2777</v>
      </c>
      <c r="C280" s="17" t="s">
        <v>155</v>
      </c>
      <c r="D280">
        <v>23</v>
      </c>
      <c r="Z280" s="18" t="s">
        <v>2778</v>
      </c>
      <c r="AA280" s="18" t="e">
        <f>INDEX(allsections[[S]:[Order]],MATCH(X280,allsections[SGUID],0),3)</f>
        <v>#N/A</v>
      </c>
      <c r="AB280" s="18" t="e">
        <f>INDEX(allsections[[S]:[Order]],MATCH(Y280,allsections[SGUID],0),3)</f>
        <v>#N/A</v>
      </c>
      <c r="AC280" t="s">
        <v>2779</v>
      </c>
    </row>
    <row r="281" spans="1:29" ht="406">
      <c r="A281" t="s">
        <v>2780</v>
      </c>
      <c r="B281" s="17" t="s">
        <v>2781</v>
      </c>
      <c r="C281" s="17" t="s">
        <v>2782</v>
      </c>
      <c r="D281">
        <v>11</v>
      </c>
      <c r="Z281" s="18" t="s">
        <v>2783</v>
      </c>
      <c r="AA281" s="18" t="e">
        <f>INDEX(allsections[[S]:[Order]],MATCH(X281,allsections[SGUID],0),3)</f>
        <v>#N/A</v>
      </c>
      <c r="AB281" s="18" t="e">
        <f>INDEX(allsections[[S]:[Order]],MATCH(Y281,allsections[SGUID],0),3)</f>
        <v>#N/A</v>
      </c>
      <c r="AC281" t="s">
        <v>2784</v>
      </c>
    </row>
    <row r="282" spans="1:29" ht="409.5">
      <c r="A282" t="s">
        <v>2785</v>
      </c>
      <c r="B282" s="17" t="s">
        <v>2786</v>
      </c>
      <c r="C282" s="17" t="s">
        <v>2787</v>
      </c>
      <c r="D282">
        <v>7</v>
      </c>
      <c r="Z282" s="18" t="s">
        <v>2788</v>
      </c>
      <c r="AA282" s="18" t="e">
        <f>INDEX(allsections[[S]:[Order]],MATCH(X282,allsections[SGUID],0),3)</f>
        <v>#N/A</v>
      </c>
      <c r="AB282" s="18" t="e">
        <f>INDEX(allsections[[S]:[Order]],MATCH(Y282,allsections[SGUID],0),3)</f>
        <v>#N/A</v>
      </c>
      <c r="AC282" t="s">
        <v>2789</v>
      </c>
    </row>
    <row r="283" spans="1:29" ht="72.5">
      <c r="A283" t="s">
        <v>2790</v>
      </c>
      <c r="B283" s="17" t="s">
        <v>2791</v>
      </c>
      <c r="C283" s="17" t="s">
        <v>155</v>
      </c>
      <c r="D283">
        <v>22</v>
      </c>
      <c r="Z283" s="18" t="s">
        <v>2792</v>
      </c>
      <c r="AA283" s="18" t="e">
        <f>INDEX(allsections[[S]:[Order]],MATCH(X283,allsections[SGUID],0),3)</f>
        <v>#N/A</v>
      </c>
      <c r="AB283" s="18" t="e">
        <f>INDEX(allsections[[S]:[Order]],MATCH(Y283,allsections[SGUID],0),3)</f>
        <v>#N/A</v>
      </c>
      <c r="AC283" t="s">
        <v>2793</v>
      </c>
    </row>
    <row r="284" spans="1:29" ht="101.5">
      <c r="A284" t="s">
        <v>1518</v>
      </c>
      <c r="B284" s="17" t="s">
        <v>2794</v>
      </c>
      <c r="C284" s="17" t="s">
        <v>155</v>
      </c>
      <c r="D284">
        <v>20</v>
      </c>
      <c r="Z284" s="18" t="s">
        <v>2795</v>
      </c>
      <c r="AA284" s="18" t="e">
        <f>INDEX(allsections[[S]:[Order]],MATCH(X284,allsections[SGUID],0),3)</f>
        <v>#N/A</v>
      </c>
      <c r="AB284" s="18" t="e">
        <f>INDEX(allsections[[S]:[Order]],MATCH(Y284,allsections[SGUID],0),3)</f>
        <v>#N/A</v>
      </c>
      <c r="AC284" t="s">
        <v>2796</v>
      </c>
    </row>
    <row r="285" spans="1:29" ht="130.5">
      <c r="A285" t="s">
        <v>2797</v>
      </c>
      <c r="B285" s="17" t="s">
        <v>2798</v>
      </c>
      <c r="C285" s="17" t="s">
        <v>2799</v>
      </c>
      <c r="D285">
        <v>19</v>
      </c>
      <c r="Z285" s="18" t="s">
        <v>2800</v>
      </c>
      <c r="AA285" s="18" t="e">
        <f>INDEX(allsections[[S]:[Order]],MATCH(X285,allsections[SGUID],0),3)</f>
        <v>#N/A</v>
      </c>
      <c r="AB285" s="18" t="e">
        <f>INDEX(allsections[[S]:[Order]],MATCH(Y285,allsections[SGUID],0),3)</f>
        <v>#N/A</v>
      </c>
      <c r="AC285" t="s">
        <v>2801</v>
      </c>
    </row>
    <row r="286" spans="1:29" ht="409.5">
      <c r="A286" t="s">
        <v>2802</v>
      </c>
      <c r="B286" s="17" t="s">
        <v>2803</v>
      </c>
      <c r="C286" s="17" t="s">
        <v>2804</v>
      </c>
      <c r="D286">
        <v>4</v>
      </c>
      <c r="Z286" s="18" t="s">
        <v>2805</v>
      </c>
      <c r="AA286" s="18" t="e">
        <f>INDEX(allsections[[S]:[Order]],MATCH(X286,allsections[SGUID],0),3)</f>
        <v>#N/A</v>
      </c>
      <c r="AB286" s="18" t="e">
        <f>INDEX(allsections[[S]:[Order]],MATCH(Y286,allsections[SGUID],0),3)</f>
        <v>#N/A</v>
      </c>
      <c r="AC286" t="s">
        <v>2806</v>
      </c>
    </row>
    <row r="287" spans="1:29" ht="87">
      <c r="A287" t="s">
        <v>2807</v>
      </c>
      <c r="B287" s="17" t="s">
        <v>2808</v>
      </c>
      <c r="C287" s="17" t="s">
        <v>155</v>
      </c>
      <c r="D287">
        <v>26</v>
      </c>
      <c r="Z287" s="18" t="s">
        <v>2809</v>
      </c>
      <c r="AA287" s="18" t="e">
        <f>INDEX(allsections[[S]:[Order]],MATCH(X287,allsections[SGUID],0),3)</f>
        <v>#N/A</v>
      </c>
      <c r="AB287" s="18" t="e">
        <f>INDEX(allsections[[S]:[Order]],MATCH(Y287,allsections[SGUID],0),3)</f>
        <v>#N/A</v>
      </c>
      <c r="AC287" t="s">
        <v>2810</v>
      </c>
    </row>
    <row r="288" spans="1:29" ht="409.5">
      <c r="A288" t="s">
        <v>2811</v>
      </c>
      <c r="B288" s="17" t="s">
        <v>2812</v>
      </c>
      <c r="C288" s="17" t="s">
        <v>2813</v>
      </c>
      <c r="D288">
        <v>3</v>
      </c>
      <c r="Z288" s="18" t="s">
        <v>2814</v>
      </c>
      <c r="AA288" s="18" t="e">
        <f>INDEX(allsections[[S]:[Order]],MATCH(X288,allsections[SGUID],0),3)</f>
        <v>#N/A</v>
      </c>
      <c r="AB288" s="18" t="e">
        <f>INDEX(allsections[[S]:[Order]],MATCH(Y288,allsections[SGUID],0),3)</f>
        <v>#N/A</v>
      </c>
      <c r="AC288" t="s">
        <v>2815</v>
      </c>
    </row>
    <row r="289" spans="1:29" ht="409.5">
      <c r="A289" t="s">
        <v>2816</v>
      </c>
      <c r="B289" s="17" t="s">
        <v>2817</v>
      </c>
      <c r="C289" s="17" t="s">
        <v>2818</v>
      </c>
      <c r="D289">
        <v>22</v>
      </c>
      <c r="Z289" s="18" t="s">
        <v>2819</v>
      </c>
      <c r="AA289" s="18" t="e">
        <f>INDEX(allsections[[S]:[Order]],MATCH(X289,allsections[SGUID],0),3)</f>
        <v>#N/A</v>
      </c>
      <c r="AB289" s="18" t="e">
        <f>INDEX(allsections[[S]:[Order]],MATCH(Y289,allsections[SGUID],0),3)</f>
        <v>#N/A</v>
      </c>
      <c r="AC289" t="s">
        <v>2820</v>
      </c>
    </row>
    <row r="290" spans="1:29" ht="72.5">
      <c r="A290" t="s">
        <v>1626</v>
      </c>
      <c r="B290" s="17" t="s">
        <v>2821</v>
      </c>
      <c r="C290" s="17" t="s">
        <v>155</v>
      </c>
      <c r="D290">
        <v>33</v>
      </c>
      <c r="Z290" s="18" t="s">
        <v>2822</v>
      </c>
      <c r="AA290" s="18" t="e">
        <f>INDEX(allsections[[S]:[Order]],MATCH(X290,allsections[SGUID],0),3)</f>
        <v>#N/A</v>
      </c>
      <c r="AB290" s="18" t="e">
        <f>INDEX(allsections[[S]:[Order]],MATCH(Y290,allsections[SGUID],0),3)</f>
        <v>#N/A</v>
      </c>
      <c r="AC290" t="s">
        <v>2823</v>
      </c>
    </row>
    <row r="291" spans="1:29" ht="58">
      <c r="A291" t="s">
        <v>1673</v>
      </c>
      <c r="B291" s="17" t="s">
        <v>2824</v>
      </c>
      <c r="C291" s="17" t="s">
        <v>155</v>
      </c>
      <c r="D291">
        <v>13</v>
      </c>
      <c r="Z291" s="18" t="s">
        <v>2825</v>
      </c>
      <c r="AA291" s="18" t="e">
        <f>INDEX(allsections[[S]:[Order]],MATCH(X291,allsections[SGUID],0),3)</f>
        <v>#N/A</v>
      </c>
      <c r="AB291" s="18" t="e">
        <f>INDEX(allsections[[S]:[Order]],MATCH(Y291,allsections[SGUID],0),3)</f>
        <v>#N/A</v>
      </c>
      <c r="AC291" t="s">
        <v>2826</v>
      </c>
    </row>
    <row r="292" spans="1:29" ht="43.5">
      <c r="A292" t="s">
        <v>2827</v>
      </c>
      <c r="B292" s="17" t="s">
        <v>2828</v>
      </c>
      <c r="C292" s="17" t="s">
        <v>155</v>
      </c>
      <c r="D292">
        <v>23</v>
      </c>
      <c r="Z292" s="18" t="s">
        <v>2829</v>
      </c>
      <c r="AA292" s="18" t="e">
        <f>INDEX(allsections[[S]:[Order]],MATCH(X292,allsections[SGUID],0),3)</f>
        <v>#N/A</v>
      </c>
      <c r="AB292" s="18" t="e">
        <f>INDEX(allsections[[S]:[Order]],MATCH(Y292,allsections[SGUID],0),3)</f>
        <v>#N/A</v>
      </c>
      <c r="AC292" t="s">
        <v>2830</v>
      </c>
    </row>
    <row r="293" spans="1:29" ht="304.5">
      <c r="A293" t="s">
        <v>2831</v>
      </c>
      <c r="B293" s="17" t="s">
        <v>2832</v>
      </c>
      <c r="C293" s="17" t="s">
        <v>2833</v>
      </c>
      <c r="D293">
        <v>20</v>
      </c>
      <c r="Z293" s="18" t="s">
        <v>2834</v>
      </c>
      <c r="AA293" s="18" t="e">
        <f>INDEX(allsections[[S]:[Order]],MATCH(X293,allsections[SGUID],0),3)</f>
        <v>#N/A</v>
      </c>
      <c r="AB293" s="18" t="e">
        <f>INDEX(allsections[[S]:[Order]],MATCH(Y293,allsections[SGUID],0),3)</f>
        <v>#N/A</v>
      </c>
      <c r="AC293" t="s">
        <v>2835</v>
      </c>
    </row>
    <row r="294" spans="1:29" ht="116">
      <c r="A294" t="s">
        <v>2836</v>
      </c>
      <c r="B294" s="17" t="s">
        <v>2837</v>
      </c>
      <c r="C294" s="17" t="s">
        <v>155</v>
      </c>
      <c r="D294">
        <v>6</v>
      </c>
      <c r="Z294" s="18" t="s">
        <v>2838</v>
      </c>
      <c r="AA294" s="18" t="e">
        <f>INDEX(allsections[[S]:[Order]],MATCH(X294,allsections[SGUID],0),3)</f>
        <v>#N/A</v>
      </c>
      <c r="AB294" s="18" t="e">
        <f>INDEX(allsections[[S]:[Order]],MATCH(Y294,allsections[SGUID],0),3)</f>
        <v>#N/A</v>
      </c>
      <c r="AC294" t="s">
        <v>2839</v>
      </c>
    </row>
    <row r="295" spans="1:29" ht="409.5">
      <c r="A295" t="s">
        <v>2840</v>
      </c>
      <c r="B295" s="17" t="s">
        <v>2841</v>
      </c>
      <c r="C295" s="17" t="s">
        <v>2842</v>
      </c>
      <c r="D295">
        <v>5</v>
      </c>
      <c r="Z295" s="18" t="s">
        <v>2843</v>
      </c>
      <c r="AA295" s="18" t="e">
        <f>INDEX(allsections[[S]:[Order]],MATCH(X295,allsections[SGUID],0),3)</f>
        <v>#N/A</v>
      </c>
      <c r="AB295" s="18" t="e">
        <f>INDEX(allsections[[S]:[Order]],MATCH(Y295,allsections[SGUID],0),3)</f>
        <v>#N/A</v>
      </c>
      <c r="AC295" t="s">
        <v>2844</v>
      </c>
    </row>
    <row r="296" spans="1:29" ht="58">
      <c r="A296" t="s">
        <v>1598</v>
      </c>
      <c r="B296" s="17" t="s">
        <v>2845</v>
      </c>
      <c r="C296" s="17" t="s">
        <v>155</v>
      </c>
      <c r="D296">
        <v>30</v>
      </c>
      <c r="Z296" s="18" t="s">
        <v>2846</v>
      </c>
      <c r="AA296" s="18" t="e">
        <f>INDEX(allsections[[S]:[Order]],MATCH(X296,allsections[SGUID],0),3)</f>
        <v>#N/A</v>
      </c>
      <c r="AB296" s="18" t="e">
        <f>INDEX(allsections[[S]:[Order]],MATCH(Y296,allsections[SGUID],0),3)</f>
        <v>#N/A</v>
      </c>
      <c r="AC296" t="s">
        <v>2847</v>
      </c>
    </row>
    <row r="297" spans="1:29" ht="58">
      <c r="A297" t="s">
        <v>2848</v>
      </c>
      <c r="B297" s="17" t="s">
        <v>2849</v>
      </c>
      <c r="C297" s="17" t="s">
        <v>155</v>
      </c>
      <c r="D297">
        <v>13</v>
      </c>
      <c r="Z297" s="18" t="s">
        <v>2850</v>
      </c>
      <c r="AA297" s="18" t="e">
        <f>INDEX(allsections[[S]:[Order]],MATCH(X297,allsections[SGUID],0),3)</f>
        <v>#N/A</v>
      </c>
      <c r="AB297" s="18" t="e">
        <f>INDEX(allsections[[S]:[Order]],MATCH(Y297,allsections[SGUID],0),3)</f>
        <v>#N/A</v>
      </c>
      <c r="AC297" t="s">
        <v>2851</v>
      </c>
    </row>
    <row r="298" spans="1:29" ht="29">
      <c r="A298" t="s">
        <v>1567</v>
      </c>
      <c r="B298" s="17" t="s">
        <v>2852</v>
      </c>
      <c r="C298" s="17" t="s">
        <v>155</v>
      </c>
      <c r="D298">
        <v>19</v>
      </c>
    </row>
    <row r="299" spans="1:29" ht="409.5">
      <c r="A299" t="s">
        <v>2853</v>
      </c>
      <c r="B299" s="17" t="s">
        <v>2854</v>
      </c>
      <c r="C299" s="17" t="s">
        <v>2855</v>
      </c>
      <c r="D299">
        <v>3</v>
      </c>
    </row>
    <row r="300" spans="1:29" ht="58">
      <c r="A300" t="s">
        <v>1561</v>
      </c>
      <c r="B300" s="17" t="s">
        <v>2856</v>
      </c>
      <c r="C300" s="17" t="s">
        <v>155</v>
      </c>
      <c r="D300">
        <v>21</v>
      </c>
    </row>
    <row r="301" spans="1:29" ht="43.5">
      <c r="A301" t="s">
        <v>2857</v>
      </c>
      <c r="B301" s="17" t="s">
        <v>2858</v>
      </c>
      <c r="C301" s="17" t="s">
        <v>155</v>
      </c>
      <c r="D301">
        <v>16</v>
      </c>
    </row>
    <row r="302" spans="1:29" ht="409.5">
      <c r="A302" t="s">
        <v>2859</v>
      </c>
      <c r="B302" s="17" t="s">
        <v>2860</v>
      </c>
      <c r="C302" s="17" t="s">
        <v>2861</v>
      </c>
      <c r="D302">
        <v>16</v>
      </c>
    </row>
    <row r="303" spans="1:29" ht="43.5">
      <c r="A303" t="s">
        <v>2862</v>
      </c>
      <c r="B303" s="17" t="s">
        <v>2863</v>
      </c>
      <c r="C303" s="17" t="s">
        <v>155</v>
      </c>
      <c r="D303">
        <v>15</v>
      </c>
    </row>
    <row r="304" spans="1:29" ht="304.5">
      <c r="A304" t="s">
        <v>2864</v>
      </c>
      <c r="B304" s="17" t="s">
        <v>2865</v>
      </c>
      <c r="C304" s="17" t="s">
        <v>2866</v>
      </c>
      <c r="D304">
        <v>10</v>
      </c>
    </row>
    <row r="305" spans="1:4" ht="116">
      <c r="A305" t="s">
        <v>1544</v>
      </c>
      <c r="B305" s="17" t="s">
        <v>2867</v>
      </c>
      <c r="C305" s="17" t="s">
        <v>155</v>
      </c>
      <c r="D305">
        <v>5</v>
      </c>
    </row>
    <row r="306" spans="1:4" ht="87">
      <c r="A306" t="s">
        <v>2868</v>
      </c>
      <c r="B306" s="17" t="s">
        <v>2869</v>
      </c>
      <c r="C306" s="17" t="s">
        <v>155</v>
      </c>
      <c r="D306">
        <v>14</v>
      </c>
    </row>
    <row r="307" spans="1:4" ht="377">
      <c r="A307" t="s">
        <v>2870</v>
      </c>
      <c r="B307" s="17" t="s">
        <v>2871</v>
      </c>
      <c r="C307" s="17" t="s">
        <v>2872</v>
      </c>
      <c r="D307">
        <v>15</v>
      </c>
    </row>
    <row r="308" spans="1:4" ht="58">
      <c r="A308" t="s">
        <v>1555</v>
      </c>
      <c r="B308" s="17" t="s">
        <v>2873</v>
      </c>
      <c r="C308" s="17" t="s">
        <v>155</v>
      </c>
      <c r="D308">
        <v>12</v>
      </c>
    </row>
    <row r="309" spans="1:4" ht="87">
      <c r="A309" t="s">
        <v>2874</v>
      </c>
      <c r="B309" s="17" t="s">
        <v>2875</v>
      </c>
      <c r="C309" s="17" t="s">
        <v>155</v>
      </c>
      <c r="D309">
        <v>2</v>
      </c>
    </row>
    <row r="310" spans="1:4" ht="72.5">
      <c r="A310" t="s">
        <v>2876</v>
      </c>
      <c r="B310" s="17" t="s">
        <v>2877</v>
      </c>
      <c r="C310" s="17" t="s">
        <v>155</v>
      </c>
      <c r="D310">
        <v>1</v>
      </c>
    </row>
    <row r="311" spans="1:4" ht="72.5">
      <c r="A311" t="s">
        <v>2878</v>
      </c>
      <c r="B311" s="17" t="s">
        <v>2879</v>
      </c>
      <c r="C311" s="17" t="s">
        <v>155</v>
      </c>
      <c r="D311">
        <v>2</v>
      </c>
    </row>
    <row r="312" spans="1:4" ht="87">
      <c r="A312" t="s">
        <v>1538</v>
      </c>
      <c r="B312" s="17" t="s">
        <v>2880</v>
      </c>
      <c r="C312" s="17" t="s">
        <v>155</v>
      </c>
      <c r="D312">
        <v>11</v>
      </c>
    </row>
    <row r="313" spans="1:4" ht="188.5">
      <c r="A313" t="s">
        <v>2881</v>
      </c>
      <c r="B313" s="17" t="s">
        <v>2882</v>
      </c>
      <c r="C313" s="17" t="s">
        <v>155</v>
      </c>
      <c r="D313">
        <v>17</v>
      </c>
    </row>
    <row r="314" spans="1:4" ht="43.5">
      <c r="A314" t="s">
        <v>2883</v>
      </c>
      <c r="B314" s="17" t="s">
        <v>2884</v>
      </c>
      <c r="C314" s="17" t="s">
        <v>155</v>
      </c>
      <c r="D314">
        <v>10</v>
      </c>
    </row>
    <row r="315" spans="1:4" ht="159.5">
      <c r="A315" t="s">
        <v>2885</v>
      </c>
      <c r="B315" s="17" t="s">
        <v>2886</v>
      </c>
      <c r="C315" s="17" t="s">
        <v>2887</v>
      </c>
      <c r="D315">
        <v>8</v>
      </c>
    </row>
    <row r="316" spans="1:4" ht="72.5">
      <c r="A316" t="s">
        <v>2888</v>
      </c>
      <c r="B316" s="17" t="s">
        <v>2889</v>
      </c>
      <c r="C316" s="17" t="s">
        <v>155</v>
      </c>
      <c r="D316">
        <v>9</v>
      </c>
    </row>
    <row r="317" spans="1:4" ht="101.5">
      <c r="A317" t="s">
        <v>2890</v>
      </c>
      <c r="B317" s="17" t="s">
        <v>2891</v>
      </c>
      <c r="C317" s="17" t="s">
        <v>155</v>
      </c>
      <c r="D317">
        <v>9</v>
      </c>
    </row>
    <row r="318" spans="1:4" ht="43.5">
      <c r="A318" t="s">
        <v>2892</v>
      </c>
      <c r="B318" s="17" t="s">
        <v>2893</v>
      </c>
      <c r="C318" s="17" t="s">
        <v>155</v>
      </c>
      <c r="D318">
        <v>8</v>
      </c>
    </row>
    <row r="319" spans="1:4" ht="409.5">
      <c r="A319" t="s">
        <v>2894</v>
      </c>
      <c r="B319" s="17" t="s">
        <v>2895</v>
      </c>
      <c r="C319" s="17" t="s">
        <v>2896</v>
      </c>
      <c r="D319">
        <v>14</v>
      </c>
    </row>
    <row r="320" spans="1:4" ht="130.5">
      <c r="A320" t="s">
        <v>2897</v>
      </c>
      <c r="B320" s="17" t="s">
        <v>2898</v>
      </c>
      <c r="C320" s="17" t="s">
        <v>155</v>
      </c>
      <c r="D320">
        <v>7</v>
      </c>
    </row>
    <row r="321" spans="1:4" ht="409.5">
      <c r="A321" t="s">
        <v>2899</v>
      </c>
      <c r="B321" s="17" t="s">
        <v>2900</v>
      </c>
      <c r="C321" s="17" t="s">
        <v>2901</v>
      </c>
      <c r="D321">
        <v>13</v>
      </c>
    </row>
    <row r="322" spans="1:4" ht="43.5">
      <c r="A322" t="s">
        <v>2902</v>
      </c>
      <c r="B322" s="17" t="s">
        <v>2903</v>
      </c>
      <c r="C322" s="17" t="s">
        <v>155</v>
      </c>
      <c r="D322">
        <v>6</v>
      </c>
    </row>
    <row r="323" spans="1:4" ht="58">
      <c r="A323" t="s">
        <v>2904</v>
      </c>
      <c r="B323" s="17" t="s">
        <v>2905</v>
      </c>
      <c r="C323" s="17" t="s">
        <v>155</v>
      </c>
      <c r="D323">
        <v>18</v>
      </c>
    </row>
    <row r="324" spans="1:4" ht="43.5">
      <c r="A324" t="s">
        <v>2906</v>
      </c>
      <c r="B324" s="17" t="s">
        <v>2907</v>
      </c>
      <c r="C324" s="17" t="s">
        <v>155</v>
      </c>
      <c r="D324">
        <v>2</v>
      </c>
    </row>
    <row r="325" spans="1:4" ht="409.5">
      <c r="A325" t="s">
        <v>2908</v>
      </c>
      <c r="B325" s="17" t="s">
        <v>2909</v>
      </c>
      <c r="C325" s="17" t="s">
        <v>2910</v>
      </c>
      <c r="D325">
        <v>11</v>
      </c>
    </row>
    <row r="326" spans="1:4" ht="319">
      <c r="A326" t="s">
        <v>2911</v>
      </c>
      <c r="B326" s="17" t="s">
        <v>2912</v>
      </c>
      <c r="C326" s="17" t="s">
        <v>2913</v>
      </c>
      <c r="D326">
        <v>5</v>
      </c>
    </row>
    <row r="327" spans="1:4" ht="409.5">
      <c r="A327" t="s">
        <v>2914</v>
      </c>
      <c r="B327" s="17" t="s">
        <v>2915</v>
      </c>
      <c r="C327" s="17" t="s">
        <v>2916</v>
      </c>
      <c r="D327">
        <v>12</v>
      </c>
    </row>
    <row r="328" spans="1:4" ht="116">
      <c r="A328" t="s">
        <v>1525</v>
      </c>
      <c r="B328" s="17" t="s">
        <v>2917</v>
      </c>
      <c r="C328" s="17" t="s">
        <v>155</v>
      </c>
      <c r="D328">
        <v>3</v>
      </c>
    </row>
    <row r="329" spans="1:4" ht="43.5">
      <c r="A329" t="s">
        <v>2918</v>
      </c>
      <c r="B329" s="17" t="s">
        <v>2919</v>
      </c>
      <c r="C329" s="17" t="s">
        <v>155</v>
      </c>
      <c r="D329">
        <v>1</v>
      </c>
    </row>
    <row r="330" spans="1:4" ht="409.5">
      <c r="A330" t="s">
        <v>2920</v>
      </c>
      <c r="B330" s="17" t="s">
        <v>2921</v>
      </c>
      <c r="C330" s="17" t="s">
        <v>2922</v>
      </c>
      <c r="D330">
        <v>4</v>
      </c>
    </row>
    <row r="331" spans="1:4" ht="377">
      <c r="A331" t="s">
        <v>2923</v>
      </c>
      <c r="B331" s="17" t="s">
        <v>2924</v>
      </c>
      <c r="C331" s="17" t="s">
        <v>2925</v>
      </c>
      <c r="D331">
        <v>9</v>
      </c>
    </row>
    <row r="341" spans="4:4">
      <c r="D341" s="16"/>
    </row>
  </sheetData>
  <mergeCells count="4">
    <mergeCell ref="A1:D1"/>
    <mergeCell ref="F1:I1"/>
    <mergeCell ref="K1:N1"/>
    <mergeCell ref="P1:V1"/>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1"/>
  <sheetViews>
    <sheetView topLeftCell="A155" workbookViewId="0">
      <selection activeCell="A2" sqref="A2:D202"/>
    </sheetView>
  </sheetViews>
  <sheetFormatPr defaultColWidth="8.81640625" defaultRowHeight="14.5"/>
  <cols>
    <col min="1" max="1" width="27.08984375" bestFit="1" customWidth="1"/>
    <col min="2" max="2" width="9.81640625" customWidth="1"/>
    <col min="3" max="3" width="50.08984375" bestFit="1" customWidth="1"/>
  </cols>
  <sheetData>
    <row r="1" spans="1:4">
      <c r="A1" t="s">
        <v>2926</v>
      </c>
      <c r="B1" t="s">
        <v>2927</v>
      </c>
      <c r="C1" t="s">
        <v>2928</v>
      </c>
      <c r="D1" t="s">
        <v>2929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G22" sqref="G22"/>
    </sheetView>
  </sheetViews>
  <sheetFormatPr defaultColWidth="8.81640625" defaultRowHeight="14.5"/>
  <sheetData>
    <row r="1" spans="1:9">
      <c r="A1" t="s">
        <v>2759</v>
      </c>
      <c r="C1" t="e">
        <f>IF(#REF!="","",INDEX(PIs[[Column1]:[SS]],MATCH(#REF!,PIs[SGUID],0),14))</f>
        <v>#REF!</v>
      </c>
      <c r="G1" t="e">
        <f>IF(#REF!="",INDEX(PIs[[Column1]:[SS]],MATCH(#REF!,PIs[GUID],0),2),"")</f>
        <v>#REF!</v>
      </c>
      <c r="H1" t="e">
        <f>IF(#REF!="",INDEX(PIs[[Column1]:[SS]],MATCH(#REF!,PIs[GUID],0),4),"")</f>
        <v>#REF!</v>
      </c>
      <c r="I1" t="e">
        <f>IF(#REF!="",INDEX(PIs[[Column1]:[SS]],MATCH(#REF!,PIs[GUID],0),6),"")</f>
        <v>#REF!</v>
      </c>
    </row>
    <row r="3" spans="1:9">
      <c r="A3" t="s">
        <v>1017</v>
      </c>
      <c r="B3" t="s">
        <v>2930</v>
      </c>
    </row>
    <row r="4" spans="1:9">
      <c r="A4" t="s">
        <v>2931</v>
      </c>
      <c r="B4" t="s">
        <v>155</v>
      </c>
    </row>
    <row r="5" spans="1:9">
      <c r="A5" t="s">
        <v>1044</v>
      </c>
      <c r="B5" t="s">
        <v>2932</v>
      </c>
    </row>
    <row r="6" spans="1:9">
      <c r="A6" t="s">
        <v>1531</v>
      </c>
      <c r="B6" t="s">
        <v>616</v>
      </c>
    </row>
    <row r="7" spans="1:9">
      <c r="A7" t="s">
        <v>1500</v>
      </c>
      <c r="B7" t="s">
        <v>2933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42FC9-4134-4781-9542-DE95D6454577}">
  <dimension ref="A1:JB26"/>
  <sheetViews>
    <sheetView showGridLines="0" tabSelected="1" view="pageLayout" zoomScaleNormal="100" workbookViewId="0">
      <selection activeCell="B4" sqref="B4:D4"/>
    </sheetView>
  </sheetViews>
  <sheetFormatPr defaultColWidth="0" defaultRowHeight="0" customHeight="1" zeroHeight="1"/>
  <cols>
    <col min="1" max="1" width="18.81640625" style="130" customWidth="1"/>
    <col min="2" max="2" width="70.81640625" style="129" customWidth="1"/>
    <col min="3" max="3" width="15.1796875" style="129" customWidth="1"/>
    <col min="4" max="4" width="14.1796875" style="129" customWidth="1"/>
    <col min="5" max="5" width="14.08984375" style="129" hidden="1"/>
    <col min="6" max="255" width="11.1796875" style="129" hidden="1"/>
    <col min="256" max="257" width="11.1796875" style="129" hidden="1" customWidth="1"/>
    <col min="258" max="261" width="1.1796875" style="129" hidden="1" customWidth="1"/>
    <col min="262" max="262" width="0.1796875" style="129" hidden="1" customWidth="1"/>
    <col min="263" max="16384" width="1.1796875" style="129" hidden="1"/>
  </cols>
  <sheetData>
    <row r="1" spans="1:4" ht="61.5" customHeight="1">
      <c r="A1" s="126"/>
      <c r="B1" s="127"/>
      <c r="C1" s="127" t="e" vm="1">
        <v>#VALUE!</v>
      </c>
      <c r="D1" s="128" t="e" vm="2">
        <v>#VALUE!</v>
      </c>
    </row>
    <row r="2" spans="1:4" ht="37.5" customHeight="1">
      <c r="B2" s="131"/>
      <c r="C2" s="131"/>
    </row>
    <row r="3" spans="1:4" ht="37.5" customHeight="1">
      <c r="B3" s="131"/>
      <c r="C3" s="131"/>
    </row>
    <row r="4" spans="1:4" ht="54" customHeight="1">
      <c r="A4" s="132" t="s">
        <v>0</v>
      </c>
      <c r="B4" s="196" t="s">
        <v>1</v>
      </c>
      <c r="C4" s="196"/>
      <c r="D4" s="196"/>
    </row>
    <row r="5" spans="1:4" ht="23">
      <c r="A5" s="132" t="s">
        <v>2</v>
      </c>
      <c r="B5" s="197" t="s">
        <v>3</v>
      </c>
      <c r="C5" s="197"/>
      <c r="D5" s="197"/>
    </row>
    <row r="6" spans="1:4" ht="23">
      <c r="A6" s="132" t="s">
        <v>4</v>
      </c>
      <c r="B6" s="197" t="s">
        <v>5</v>
      </c>
      <c r="C6" s="197"/>
      <c r="D6" s="197"/>
    </row>
    <row r="7" spans="1:4" ht="23">
      <c r="A7" s="132" t="s">
        <v>6</v>
      </c>
      <c r="B7" s="198" t="s">
        <v>3265</v>
      </c>
      <c r="C7" s="198"/>
      <c r="D7" s="198"/>
    </row>
    <row r="8" spans="1:4" ht="15" customHeight="1">
      <c r="A8" s="133"/>
      <c r="B8" s="198" t="s">
        <v>3266</v>
      </c>
      <c r="C8" s="198"/>
    </row>
    <row r="9" spans="1:4" ht="17.5">
      <c r="A9" s="132" t="s">
        <v>8</v>
      </c>
      <c r="B9" s="199" t="s">
        <v>9</v>
      </c>
      <c r="C9" s="199"/>
      <c r="D9" s="199"/>
    </row>
    <row r="10" spans="1:4" ht="17.5">
      <c r="A10" s="132" t="s">
        <v>10</v>
      </c>
      <c r="B10" s="199" t="s">
        <v>3261</v>
      </c>
      <c r="C10" s="199"/>
      <c r="D10" s="199"/>
    </row>
    <row r="11" spans="1:4" ht="17.5">
      <c r="A11" s="132"/>
      <c r="B11" s="199" t="s">
        <v>3262</v>
      </c>
      <c r="C11" s="199"/>
      <c r="D11" s="199"/>
    </row>
    <row r="12" spans="1:4" ht="17.5">
      <c r="A12" s="132" t="s">
        <v>11</v>
      </c>
      <c r="B12" s="200" t="s">
        <v>12</v>
      </c>
      <c r="C12" s="200"/>
      <c r="D12" s="200"/>
    </row>
    <row r="13" spans="1:4" ht="17.5">
      <c r="A13" s="132" t="s">
        <v>13</v>
      </c>
      <c r="B13" s="200" t="s">
        <v>12</v>
      </c>
      <c r="C13" s="200"/>
      <c r="D13" s="200"/>
    </row>
    <row r="14" spans="1:4" ht="55.5" customHeight="1">
      <c r="A14" s="132"/>
      <c r="B14" s="195"/>
      <c r="C14" s="195"/>
      <c r="D14" s="195"/>
    </row>
    <row r="15" spans="1:4" ht="17.5" hidden="1">
      <c r="A15" s="134"/>
      <c r="B15" s="135"/>
      <c r="C15" s="135"/>
    </row>
    <row r="16" spans="1:4" ht="33.75" hidden="1" customHeight="1">
      <c r="A16" s="134"/>
      <c r="B16" s="136"/>
      <c r="C16" s="136"/>
    </row>
    <row r="17" spans="1:4" ht="17.25" customHeight="1">
      <c r="A17" s="134"/>
      <c r="B17" s="137"/>
      <c r="C17" s="137"/>
    </row>
    <row r="18" spans="1:4" ht="46.5" customHeight="1">
      <c r="A18" s="138" t="s">
        <v>14</v>
      </c>
      <c r="B18" s="195" t="s">
        <v>15</v>
      </c>
      <c r="C18" s="195"/>
      <c r="D18" s="195"/>
    </row>
    <row r="19" spans="1:4" ht="21.75" hidden="1" customHeight="1">
      <c r="A19" s="131"/>
      <c r="B19" s="139"/>
      <c r="C19" s="139"/>
    </row>
    <row r="20" spans="1:4" ht="78.75" hidden="1" customHeight="1"/>
    <row r="21" spans="1:4" ht="15" hidden="1" customHeight="1"/>
    <row r="22" spans="1:4" ht="15" hidden="1" customHeight="1"/>
    <row r="23" spans="1:4" ht="15" hidden="1" customHeight="1"/>
    <row r="24" spans="1:4" ht="80.25" hidden="1" customHeight="1"/>
    <row r="25" spans="1:4" ht="15" hidden="1" customHeight="1"/>
    <row r="26" spans="1:4" ht="15" hidden="1" customHeight="1"/>
  </sheetData>
  <sheetProtection algorithmName="SHA-512" hashValue="PcD476EgSZf9d08hzhK414qkEq7FJ/83rENRaLzF3r+Ztgrkd+xhJhhHHZ7H7fZnGdXotMDhmLwq4BRlNEdd7w==" saltValue="NzfEm0CMjSeV0a/dyTcyhw==" spinCount="100000" sheet="1" formatCells="0" formatColumns="0" formatRows="0" insertColumns="0" insertRows="0" insertHyperlinks="0" sort="0" autoFilter="0" pivotTables="0"/>
  <mergeCells count="12">
    <mergeCell ref="B18:D18"/>
    <mergeCell ref="B4:D4"/>
    <mergeCell ref="B5:D5"/>
    <mergeCell ref="B6:D6"/>
    <mergeCell ref="B7:D7"/>
    <mergeCell ref="B8:C8"/>
    <mergeCell ref="B9:D9"/>
    <mergeCell ref="B10:D10"/>
    <mergeCell ref="B11:D11"/>
    <mergeCell ref="B12:D12"/>
    <mergeCell ref="B13:D13"/>
    <mergeCell ref="B14:D14"/>
  </mergeCells>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E41D8-FBA6-494E-9ABE-7F0DCED0338C}">
  <dimension ref="A1:XFC20"/>
  <sheetViews>
    <sheetView showGridLines="0" view="pageLayout" topLeftCell="F1" zoomScaleNormal="100" workbookViewId="0">
      <selection activeCell="A14" sqref="A14:G14"/>
    </sheetView>
  </sheetViews>
  <sheetFormatPr defaultColWidth="0" defaultRowHeight="12" customHeight="1" zeroHeight="1"/>
  <cols>
    <col min="1" max="2" width="9.1796875" style="31" hidden="1" customWidth="1"/>
    <col min="3" max="4" width="8.1796875" style="31" hidden="1" customWidth="1"/>
    <col min="5" max="5" width="9.1796875" style="31" hidden="1" customWidth="1"/>
    <col min="6" max="6" width="83.1796875" style="31" customWidth="1"/>
    <col min="7" max="7" width="54" style="31" customWidth="1"/>
    <col min="8" max="8" width="68.1796875" style="31" hidden="1" customWidth="1"/>
    <col min="9" max="10" width="1.1796875" style="31" hidden="1"/>
    <col min="11" max="16383" width="9.1796875" style="31" hidden="1"/>
    <col min="16384" max="16384" width="2.1796875" style="31" customWidth="1"/>
  </cols>
  <sheetData>
    <row r="1" spans="1:10">
      <c r="F1" s="208" t="s">
        <v>16</v>
      </c>
      <c r="G1" s="208"/>
    </row>
    <row r="2" spans="1:10">
      <c r="F2" s="204" t="s">
        <v>17</v>
      </c>
      <c r="G2" s="204"/>
    </row>
    <row r="3" spans="1:10"/>
    <row r="4" spans="1:10" ht="99" customHeight="1">
      <c r="F4" s="209" t="s">
        <v>18</v>
      </c>
      <c r="G4" s="209"/>
    </row>
    <row r="5" spans="1:10">
      <c r="F5" s="35" t="s">
        <v>19</v>
      </c>
      <c r="G5" s="35" t="s">
        <v>20</v>
      </c>
    </row>
    <row r="6" spans="1:10" ht="15" customHeight="1">
      <c r="F6" s="48" t="s">
        <v>21</v>
      </c>
      <c r="G6" s="206" t="s">
        <v>22</v>
      </c>
    </row>
    <row r="7" spans="1:10" ht="15" customHeight="1">
      <c r="F7" s="82" t="s">
        <v>23</v>
      </c>
      <c r="G7" s="207"/>
    </row>
    <row r="8" spans="1:10" ht="26.25" customHeight="1">
      <c r="F8" s="36" t="s">
        <v>24</v>
      </c>
      <c r="G8" s="36" t="s">
        <v>25</v>
      </c>
    </row>
    <row r="9" spans="1:10" ht="23">
      <c r="F9" s="206" t="s">
        <v>26</v>
      </c>
      <c r="G9" s="81" t="s">
        <v>27</v>
      </c>
    </row>
    <row r="10" spans="1:10" ht="23">
      <c r="F10" s="207"/>
      <c r="G10" s="82" t="s">
        <v>28</v>
      </c>
    </row>
    <row r="11" spans="1:10" ht="34.5">
      <c r="F11" s="36" t="s">
        <v>29</v>
      </c>
      <c r="G11" s="36" t="s">
        <v>30</v>
      </c>
    </row>
    <row r="12" spans="1:10"/>
    <row r="13" spans="1:10" s="52" customFormat="1" ht="11.5">
      <c r="A13" s="202"/>
      <c r="B13" s="202"/>
      <c r="C13" s="202"/>
      <c r="D13" s="202"/>
      <c r="E13" s="202"/>
      <c r="F13" s="202"/>
      <c r="G13" s="83"/>
      <c r="H13" s="50"/>
      <c r="I13" s="50"/>
      <c r="J13" s="51"/>
    </row>
    <row r="14" spans="1:10" s="53" customFormat="1" ht="172.25" customHeight="1">
      <c r="A14" s="202" t="s">
        <v>3264</v>
      </c>
      <c r="B14" s="202"/>
      <c r="C14" s="202"/>
      <c r="D14" s="202"/>
      <c r="E14" s="202"/>
      <c r="F14" s="202"/>
      <c r="G14" s="202"/>
      <c r="H14" s="50"/>
      <c r="I14" s="50"/>
      <c r="J14" s="51"/>
    </row>
    <row r="15" spans="1:10" s="53" customFormat="1" ht="11.5" hidden="1">
      <c r="A15" s="51"/>
      <c r="B15" s="51"/>
      <c r="C15" s="51"/>
      <c r="D15" s="51"/>
      <c r="E15" s="51"/>
      <c r="F15" s="51"/>
      <c r="G15" s="51"/>
      <c r="H15" s="50"/>
      <c r="I15" s="50"/>
      <c r="J15" s="51"/>
    </row>
    <row r="16" spans="1:10" s="53" customFormat="1" ht="93" customHeight="1">
      <c r="A16" s="202" t="s">
        <v>3263</v>
      </c>
      <c r="B16" s="202"/>
      <c r="C16" s="202"/>
      <c r="D16" s="202"/>
      <c r="E16" s="202"/>
      <c r="F16" s="202"/>
      <c r="G16" s="202"/>
      <c r="H16" s="50"/>
      <c r="I16" s="50"/>
      <c r="J16" s="51"/>
    </row>
    <row r="17" spans="1:12" ht="12" customHeight="1">
      <c r="A17" s="84"/>
      <c r="B17" s="84"/>
      <c r="C17" s="84"/>
      <c r="D17" s="84"/>
      <c r="E17" s="84"/>
      <c r="F17" s="84"/>
      <c r="G17" s="84"/>
      <c r="H17" s="84"/>
      <c r="I17" s="84"/>
      <c r="J17" s="84"/>
      <c r="K17" s="84"/>
      <c r="L17" s="84"/>
    </row>
    <row r="18" spans="1:12" s="56" customFormat="1" ht="162.65" customHeight="1">
      <c r="A18" s="85"/>
      <c r="B18" s="85"/>
      <c r="C18" s="85"/>
      <c r="D18" s="85"/>
      <c r="E18" s="85"/>
      <c r="F18" s="204" t="s">
        <v>31</v>
      </c>
      <c r="G18" s="204"/>
      <c r="H18" s="204"/>
      <c r="I18" s="204"/>
      <c r="J18" s="204"/>
      <c r="K18" s="204"/>
      <c r="L18" s="204"/>
    </row>
    <row r="19" spans="1:12" s="56" customFormat="1" ht="13">
      <c r="A19" s="205"/>
      <c r="B19" s="205"/>
      <c r="C19" s="205"/>
      <c r="D19" s="205"/>
      <c r="E19" s="54"/>
      <c r="F19" s="203"/>
      <c r="G19" s="203"/>
      <c r="H19" s="203"/>
      <c r="I19" s="203"/>
      <c r="J19" s="55"/>
    </row>
    <row r="20" spans="1:12" s="70" customFormat="1" ht="11.5">
      <c r="A20" s="201" t="s">
        <v>2934</v>
      </c>
      <c r="B20" s="201"/>
      <c r="C20" s="201"/>
      <c r="D20" s="201"/>
      <c r="E20" s="69"/>
      <c r="F20" s="69"/>
      <c r="H20" s="50"/>
      <c r="I20" s="50"/>
      <c r="J20" s="51"/>
    </row>
  </sheetData>
  <sheetProtection algorithmName="SHA-512" hashValue="ftT13FzirlqZQC0l5ezTNyOg3zlcaoqYGcdIbDEvAVNrAZ8rP721D7Bp8naSFwALrjRfyp9i3rLKQypovmocqQ==" saltValue="ymAwyFg10ztLp4r4Md6g+Q==" spinCount="100000" sheet="1" formatCells="0" formatColumns="0" formatRows="0" insertColumns="0" insertRows="0" insertHyperlinks="0" sort="0" autoFilter="0" pivotTables="0"/>
  <mergeCells count="12">
    <mergeCell ref="F9:F10"/>
    <mergeCell ref="F1:G1"/>
    <mergeCell ref="F2:G2"/>
    <mergeCell ref="F4:G4"/>
    <mergeCell ref="G6:G7"/>
    <mergeCell ref="A20:D20"/>
    <mergeCell ref="A13:F13"/>
    <mergeCell ref="A14:G14"/>
    <mergeCell ref="A16:G16"/>
    <mergeCell ref="F19:I19"/>
    <mergeCell ref="F18:L18"/>
    <mergeCell ref="A19:D19"/>
  </mergeCell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&amp;L&amp;"Arial,Regular"&amp;8Cód. ref.: Lista de verificación SGC add-on Mód. Nurture; v12.0_Nov23; versión en español
&amp;A
Pág. &amp;P de &amp;N&amp;R&amp;"Arial,Regular"&amp;8© GLOBALG.A.P. c/o FoodPLUS GmbH
Spichernstr. 55, 50672 Colonia, Alemania 
&amp;K00A039www.globalgap.org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9A2C8-A581-43A6-8252-F67E26E6CB2A}">
  <dimension ref="A1:K73"/>
  <sheetViews>
    <sheetView showGridLines="0" view="pageLayout" zoomScaleNormal="100" zoomScaleSheetLayoutView="100" workbookViewId="0">
      <selection activeCell="A11" sqref="A11:D11"/>
    </sheetView>
  </sheetViews>
  <sheetFormatPr defaultColWidth="0" defaultRowHeight="12" customHeight="1" zeroHeight="1"/>
  <cols>
    <col min="1" max="4" width="34.1796875" style="37" customWidth="1"/>
    <col min="5" max="5" width="1.1796875" style="74" customWidth="1"/>
    <col min="6" max="6" width="13.1796875" style="73" hidden="1" customWidth="1"/>
    <col min="7" max="7" width="7.1796875" style="73" hidden="1" customWidth="1"/>
    <col min="8" max="8" width="14.1796875" style="38" hidden="1" customWidth="1"/>
    <col min="9" max="9" width="1" style="38" hidden="1" customWidth="1"/>
    <col min="10" max="10" width="1" style="37" hidden="1" customWidth="1"/>
    <col min="11" max="11" width="1" style="73" hidden="1" customWidth="1"/>
    <col min="12" max="16384" width="0" style="73" hidden="1"/>
  </cols>
  <sheetData>
    <row r="1" spans="1:9" ht="13">
      <c r="A1" s="219" t="s">
        <v>32</v>
      </c>
      <c r="B1" s="219"/>
      <c r="C1" s="219"/>
      <c r="D1" s="219"/>
      <c r="E1" s="71"/>
      <c r="F1" s="71"/>
      <c r="G1" s="72"/>
    </row>
    <row r="2" spans="1:9" ht="13">
      <c r="A2" s="71"/>
      <c r="B2" s="71"/>
      <c r="C2" s="71"/>
      <c r="D2" s="71"/>
      <c r="E2" s="71"/>
      <c r="F2" s="71"/>
      <c r="G2" s="72"/>
    </row>
    <row r="3" spans="1:9" ht="209.25" customHeight="1">
      <c r="A3" s="215" t="s">
        <v>33</v>
      </c>
      <c r="B3" s="215"/>
      <c r="C3" s="215"/>
      <c r="D3" s="215"/>
      <c r="E3" s="37"/>
      <c r="F3" s="37"/>
      <c r="G3" s="74"/>
    </row>
    <row r="4" spans="1:9" s="37" customFormat="1" ht="12.5">
      <c r="A4" s="75"/>
      <c r="B4" s="75"/>
      <c r="C4" s="75"/>
      <c r="D4" s="75"/>
      <c r="E4" s="75"/>
      <c r="F4" s="75"/>
      <c r="G4" s="75"/>
      <c r="H4" s="38"/>
      <c r="I4" s="38"/>
    </row>
    <row r="5" spans="1:9" s="37" customFormat="1" ht="59" customHeight="1">
      <c r="A5" s="215" t="s">
        <v>34</v>
      </c>
      <c r="B5" s="215"/>
      <c r="C5" s="215"/>
      <c r="D5" s="215"/>
      <c r="E5" s="75"/>
      <c r="F5" s="75"/>
      <c r="G5" s="75"/>
      <c r="H5" s="38"/>
      <c r="I5" s="38"/>
    </row>
    <row r="6" spans="1:9" ht="11.5"/>
    <row r="7" spans="1:9" ht="12" customHeight="1">
      <c r="A7" s="214" t="s">
        <v>35</v>
      </c>
      <c r="B7" s="214"/>
      <c r="C7" s="214"/>
      <c r="D7" s="214"/>
      <c r="E7" s="76"/>
      <c r="F7" s="76"/>
    </row>
    <row r="8" spans="1:9" ht="11.5">
      <c r="A8" s="76"/>
      <c r="B8" s="76"/>
      <c r="C8" s="76"/>
      <c r="D8" s="76"/>
      <c r="E8" s="76"/>
      <c r="F8" s="76"/>
    </row>
    <row r="9" spans="1:9" ht="11.5">
      <c r="A9" s="214" t="s">
        <v>36</v>
      </c>
      <c r="B9" s="214"/>
      <c r="C9" s="214"/>
      <c r="D9" s="214"/>
      <c r="E9" s="76"/>
      <c r="F9" s="76"/>
    </row>
    <row r="10" spans="1:9" ht="11.5">
      <c r="A10" s="214" t="s">
        <v>37</v>
      </c>
      <c r="B10" s="214"/>
      <c r="C10" s="214"/>
      <c r="D10" s="214"/>
      <c r="E10" s="76"/>
      <c r="F10" s="76"/>
    </row>
    <row r="11" spans="1:9" ht="120" customHeight="1">
      <c r="A11" s="215" t="s">
        <v>38</v>
      </c>
      <c r="B11" s="215"/>
      <c r="C11" s="215"/>
      <c r="D11" s="215"/>
      <c r="E11" s="37"/>
      <c r="F11" s="37"/>
    </row>
    <row r="12" spans="1:9" ht="11.5"/>
    <row r="13" spans="1:9" ht="21" customHeight="1">
      <c r="A13" s="220" t="s">
        <v>39</v>
      </c>
      <c r="B13" s="218" t="s">
        <v>40</v>
      </c>
      <c r="C13" s="218"/>
      <c r="D13" s="218"/>
    </row>
    <row r="14" spans="1:9" ht="11.5">
      <c r="A14" s="220"/>
      <c r="B14" s="78" t="s">
        <v>41</v>
      </c>
      <c r="C14" s="78" t="s">
        <v>42</v>
      </c>
      <c r="D14" s="78" t="s">
        <v>43</v>
      </c>
    </row>
    <row r="15" spans="1:9" ht="11.5">
      <c r="A15" s="79" t="s">
        <v>44</v>
      </c>
      <c r="B15" s="79" t="s">
        <v>45</v>
      </c>
      <c r="C15" s="79" t="s">
        <v>46</v>
      </c>
      <c r="D15" s="79" t="s">
        <v>47</v>
      </c>
    </row>
    <row r="16" spans="1:9" ht="11.5">
      <c r="A16" s="79" t="s">
        <v>48</v>
      </c>
      <c r="B16" s="79" t="s">
        <v>46</v>
      </c>
      <c r="C16" s="79" t="s">
        <v>47</v>
      </c>
      <c r="D16" s="79" t="s">
        <v>49</v>
      </c>
    </row>
    <row r="17" spans="1:4" ht="11.5">
      <c r="A17" s="79" t="s">
        <v>50</v>
      </c>
      <c r="B17" s="79" t="s">
        <v>47</v>
      </c>
      <c r="C17" s="79" t="s">
        <v>49</v>
      </c>
      <c r="D17" s="79" t="s">
        <v>51</v>
      </c>
    </row>
    <row r="18" spans="1:4" ht="11.5">
      <c r="A18" s="79" t="s">
        <v>52</v>
      </c>
      <c r="B18" s="79" t="s">
        <v>49</v>
      </c>
      <c r="C18" s="79" t="s">
        <v>51</v>
      </c>
      <c r="D18" s="79" t="s">
        <v>53</v>
      </c>
    </row>
    <row r="19" spans="1:4" ht="11.5">
      <c r="A19" s="79" t="s">
        <v>54</v>
      </c>
      <c r="B19" s="79" t="s">
        <v>49</v>
      </c>
      <c r="C19" s="79" t="s">
        <v>53</v>
      </c>
      <c r="D19" s="79" t="s">
        <v>55</v>
      </c>
    </row>
    <row r="20" spans="1:4" ht="11.5">
      <c r="A20" s="79" t="s">
        <v>56</v>
      </c>
      <c r="B20" s="79" t="s">
        <v>51</v>
      </c>
      <c r="C20" s="79" t="s">
        <v>55</v>
      </c>
      <c r="D20" s="79" t="s">
        <v>57</v>
      </c>
    </row>
    <row r="21" spans="1:4" ht="11.5">
      <c r="A21" s="79" t="s">
        <v>58</v>
      </c>
      <c r="B21" s="79" t="s">
        <v>53</v>
      </c>
      <c r="C21" s="79" t="s">
        <v>57</v>
      </c>
      <c r="D21" s="79" t="s">
        <v>59</v>
      </c>
    </row>
    <row r="22" spans="1:4" ht="11.5">
      <c r="A22" s="79" t="s">
        <v>60</v>
      </c>
      <c r="B22" s="79" t="s">
        <v>55</v>
      </c>
      <c r="C22" s="79" t="s">
        <v>59</v>
      </c>
      <c r="D22" s="79" t="s">
        <v>61</v>
      </c>
    </row>
    <row r="23" spans="1:4" ht="11.5">
      <c r="A23" s="79" t="s">
        <v>62</v>
      </c>
      <c r="B23" s="79" t="s">
        <v>57</v>
      </c>
      <c r="C23" s="79" t="s">
        <v>63</v>
      </c>
      <c r="D23" s="79" t="s">
        <v>64</v>
      </c>
    </row>
    <row r="24" spans="1:4" ht="11.5">
      <c r="A24" s="79" t="s">
        <v>65</v>
      </c>
      <c r="B24" s="79" t="s">
        <v>59</v>
      </c>
      <c r="C24" s="79" t="s">
        <v>66</v>
      </c>
      <c r="D24" s="79" t="s">
        <v>67</v>
      </c>
    </row>
    <row r="25" spans="1:4" ht="11.5">
      <c r="A25" s="79" t="s">
        <v>68</v>
      </c>
      <c r="B25" s="79" t="s">
        <v>63</v>
      </c>
      <c r="C25" s="79" t="s">
        <v>69</v>
      </c>
      <c r="D25" s="79" t="s">
        <v>70</v>
      </c>
    </row>
    <row r="26" spans="1:4" ht="11.5">
      <c r="A26" s="79" t="s">
        <v>71</v>
      </c>
      <c r="B26" s="79" t="s">
        <v>66</v>
      </c>
      <c r="C26" s="79" t="s">
        <v>72</v>
      </c>
      <c r="D26" s="79" t="s">
        <v>73</v>
      </c>
    </row>
    <row r="27" spans="1:4" ht="11.5">
      <c r="A27" s="79" t="s">
        <v>74</v>
      </c>
      <c r="B27" s="79" t="s">
        <v>69</v>
      </c>
      <c r="C27" s="79" t="s">
        <v>75</v>
      </c>
      <c r="D27" s="79" t="s">
        <v>76</v>
      </c>
    </row>
    <row r="28" spans="1:4" ht="11.5">
      <c r="A28" s="79" t="s">
        <v>77</v>
      </c>
      <c r="B28" s="79" t="s">
        <v>72</v>
      </c>
      <c r="C28" s="79" t="s">
        <v>78</v>
      </c>
      <c r="D28" s="79" t="s">
        <v>79</v>
      </c>
    </row>
    <row r="29" spans="1:4" ht="48.75" customHeight="1">
      <c r="A29" s="215" t="s">
        <v>80</v>
      </c>
      <c r="B29" s="215"/>
      <c r="C29" s="215"/>
      <c r="D29" s="215"/>
    </row>
    <row r="30" spans="1:4" ht="92">
      <c r="A30" s="80" t="s">
        <v>81</v>
      </c>
      <c r="B30" s="210" t="s">
        <v>82</v>
      </c>
      <c r="C30" s="211"/>
      <c r="D30" s="212"/>
    </row>
    <row r="31" spans="1:4" ht="51" customHeight="1">
      <c r="A31" s="80"/>
      <c r="B31" s="210" t="s">
        <v>83</v>
      </c>
      <c r="C31" s="211"/>
      <c r="D31" s="212"/>
    </row>
    <row r="32" spans="1:4" ht="51" customHeight="1">
      <c r="A32" s="80"/>
      <c r="B32" s="210" t="s">
        <v>84</v>
      </c>
      <c r="C32" s="211"/>
      <c r="D32" s="212"/>
    </row>
    <row r="33" spans="1:4" ht="80.5">
      <c r="A33" s="80" t="s">
        <v>85</v>
      </c>
      <c r="B33" s="210" t="s">
        <v>86</v>
      </c>
      <c r="C33" s="211"/>
      <c r="D33" s="212"/>
    </row>
    <row r="34" spans="1:4" ht="64.5" customHeight="1">
      <c r="A34" s="80"/>
      <c r="B34" s="210" t="s">
        <v>87</v>
      </c>
      <c r="C34" s="211"/>
      <c r="D34" s="212"/>
    </row>
    <row r="35" spans="1:4" ht="65.25" customHeight="1">
      <c r="A35" s="80"/>
      <c r="B35" s="210" t="s">
        <v>88</v>
      </c>
      <c r="C35" s="211"/>
      <c r="D35" s="212"/>
    </row>
    <row r="36" spans="1:4" ht="80.5">
      <c r="A36" s="80" t="s">
        <v>89</v>
      </c>
      <c r="B36" s="210" t="s">
        <v>90</v>
      </c>
      <c r="C36" s="211"/>
      <c r="D36" s="212"/>
    </row>
    <row r="37" spans="1:4" ht="57.75" customHeight="1">
      <c r="A37" s="80"/>
      <c r="B37" s="210" t="s">
        <v>91</v>
      </c>
      <c r="C37" s="211"/>
      <c r="D37" s="212"/>
    </row>
    <row r="38" spans="1:4" ht="32.25" customHeight="1">
      <c r="A38" s="80"/>
      <c r="B38" s="210" t="s">
        <v>92</v>
      </c>
      <c r="C38" s="211"/>
      <c r="D38" s="212"/>
    </row>
    <row r="39" spans="1:4" ht="11.5"/>
    <row r="40" spans="1:4" ht="11.5"/>
    <row r="41" spans="1:4" ht="14.25" customHeight="1">
      <c r="A41" s="214" t="s">
        <v>93</v>
      </c>
      <c r="B41" s="214"/>
      <c r="C41" s="214"/>
      <c r="D41" s="214"/>
    </row>
    <row r="42" spans="1:4" ht="11.5">
      <c r="A42" s="214" t="s">
        <v>37</v>
      </c>
      <c r="B42" s="214"/>
      <c r="C42" s="214"/>
      <c r="D42" s="214"/>
    </row>
    <row r="43" spans="1:4" ht="124.75" customHeight="1">
      <c r="A43" s="215" t="s">
        <v>94</v>
      </c>
      <c r="B43" s="215"/>
      <c r="C43" s="215"/>
      <c r="D43" s="215"/>
    </row>
    <row r="44" spans="1:4" ht="11.5"/>
    <row r="45" spans="1:4" ht="21" customHeight="1">
      <c r="A45" s="216" t="s">
        <v>95</v>
      </c>
      <c r="B45" s="218" t="s">
        <v>40</v>
      </c>
      <c r="C45" s="218"/>
      <c r="D45" s="218"/>
    </row>
    <row r="46" spans="1:4" ht="11.5">
      <c r="A46" s="217"/>
      <c r="B46" s="78" t="s">
        <v>41</v>
      </c>
      <c r="C46" s="78" t="s">
        <v>42</v>
      </c>
      <c r="D46" s="78" t="s">
        <v>43</v>
      </c>
    </row>
    <row r="47" spans="1:4" ht="11.5">
      <c r="A47" s="77" t="s">
        <v>96</v>
      </c>
      <c r="B47" s="77" t="s">
        <v>97</v>
      </c>
      <c r="C47" s="77" t="s">
        <v>46</v>
      </c>
      <c r="D47" s="77" t="s">
        <v>47</v>
      </c>
    </row>
    <row r="48" spans="1:4" ht="11.5">
      <c r="A48" s="77" t="s">
        <v>98</v>
      </c>
      <c r="B48" s="77" t="s">
        <v>46</v>
      </c>
      <c r="C48" s="77" t="s">
        <v>47</v>
      </c>
      <c r="D48" s="77" t="s">
        <v>49</v>
      </c>
    </row>
    <row r="49" spans="1:4" ht="11.5">
      <c r="A49" s="77" t="s">
        <v>99</v>
      </c>
      <c r="B49" s="77" t="s">
        <v>47</v>
      </c>
      <c r="C49" s="77" t="s">
        <v>49</v>
      </c>
      <c r="D49" s="77" t="s">
        <v>51</v>
      </c>
    </row>
    <row r="50" spans="1:4" ht="11.5">
      <c r="A50" s="77" t="s">
        <v>100</v>
      </c>
      <c r="B50" s="77" t="s">
        <v>49</v>
      </c>
      <c r="C50" s="77" t="s">
        <v>51</v>
      </c>
      <c r="D50" s="77" t="s">
        <v>53</v>
      </c>
    </row>
    <row r="51" spans="1:4" ht="11.5">
      <c r="A51" s="77" t="s">
        <v>101</v>
      </c>
      <c r="B51" s="77" t="s">
        <v>49</v>
      </c>
      <c r="C51" s="77" t="s">
        <v>53</v>
      </c>
      <c r="D51" s="77" t="s">
        <v>55</v>
      </c>
    </row>
    <row r="52" spans="1:4" ht="11.5">
      <c r="A52" s="216" t="s">
        <v>102</v>
      </c>
      <c r="B52" s="218" t="s">
        <v>40</v>
      </c>
      <c r="C52" s="218"/>
      <c r="D52" s="218"/>
    </row>
    <row r="53" spans="1:4" ht="11.5">
      <c r="A53" s="217"/>
      <c r="B53" s="78" t="s">
        <v>41</v>
      </c>
      <c r="C53" s="78" t="s">
        <v>42</v>
      </c>
      <c r="D53" s="78" t="s">
        <v>43</v>
      </c>
    </row>
    <row r="54" spans="1:4" ht="11.5">
      <c r="A54" s="80" t="s">
        <v>103</v>
      </c>
      <c r="B54" s="80" t="s">
        <v>97</v>
      </c>
      <c r="C54" s="80" t="s">
        <v>46</v>
      </c>
      <c r="D54" s="80" t="s">
        <v>47</v>
      </c>
    </row>
    <row r="55" spans="1:4" ht="11.5">
      <c r="A55" s="80" t="s">
        <v>104</v>
      </c>
      <c r="B55" s="80" t="s">
        <v>46</v>
      </c>
      <c r="C55" s="80" t="s">
        <v>47</v>
      </c>
      <c r="D55" s="80" t="s">
        <v>105</v>
      </c>
    </row>
    <row r="56" spans="1:4" ht="11.5">
      <c r="A56" s="80" t="s">
        <v>101</v>
      </c>
      <c r="B56" s="80" t="s">
        <v>47</v>
      </c>
      <c r="C56" s="80" t="s">
        <v>105</v>
      </c>
      <c r="D56" s="80" t="s">
        <v>49</v>
      </c>
    </row>
    <row r="57" spans="1:4" ht="77" customHeight="1">
      <c r="A57" s="213" t="s">
        <v>106</v>
      </c>
      <c r="B57" s="213"/>
      <c r="C57" s="213"/>
      <c r="D57" s="213"/>
    </row>
    <row r="58" spans="1:4" ht="11.5"/>
    <row r="59" spans="1:4" ht="11.5"/>
    <row r="60" spans="1:4" ht="12" customHeight="1"/>
    <row r="61" spans="1:4" ht="12" customHeight="1"/>
    <row r="62" spans="1:4" ht="12" customHeight="1"/>
    <row r="63" spans="1:4" ht="12" customHeight="1"/>
    <row r="64" spans="1: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algorithmName="SHA-512" hashValue="hQM8/50/9ylYaUoUc6aaBW5ovHom/XsGPIvXnvqSx8EHo6rzNgBnv+VLV5rssgC2IyF2YDBDXgvY5TKmmnGB7g==" saltValue="73yR1c7OsD+P7vR1ENIihA==" spinCount="100000" sheet="1" formatCells="0" formatColumns="0" formatRows="0" insertColumns="0" insertRows="0" insertHyperlinks="0" sort="0" autoFilter="0" pivotTables="0"/>
  <mergeCells count="27">
    <mergeCell ref="A29:D29"/>
    <mergeCell ref="A1:D1"/>
    <mergeCell ref="A3:D3"/>
    <mergeCell ref="A5:D5"/>
    <mergeCell ref="A7:D7"/>
    <mergeCell ref="A9:D9"/>
    <mergeCell ref="A10:D10"/>
    <mergeCell ref="A11:D11"/>
    <mergeCell ref="A13:A14"/>
    <mergeCell ref="B13:D13"/>
    <mergeCell ref="B30:D30"/>
    <mergeCell ref="B31:D31"/>
    <mergeCell ref="B32:D32"/>
    <mergeCell ref="B33:D33"/>
    <mergeCell ref="B34:D34"/>
    <mergeCell ref="B35:D35"/>
    <mergeCell ref="B36:D36"/>
    <mergeCell ref="B37:D37"/>
    <mergeCell ref="B38:D38"/>
    <mergeCell ref="A57:D57"/>
    <mergeCell ref="A41:D41"/>
    <mergeCell ref="A42:D42"/>
    <mergeCell ref="A43:D43"/>
    <mergeCell ref="A45:A46"/>
    <mergeCell ref="B45:D45"/>
    <mergeCell ref="A52:A53"/>
    <mergeCell ref="B52:D52"/>
  </mergeCells>
  <pageMargins left="0.31496062992125984" right="0.31496062992125984" top="0.86614173228346458" bottom="0.55118110236220474" header="0.15748031496062992" footer="7.874015748031496E-2"/>
  <pageSetup paperSize="9" fitToWidth="0" fitToHeight="0" orientation="landscape" horizontalDpi="4294967292" verticalDpi="4294967292" r:id="rId1"/>
  <headerFooter>
    <oddHeader>&amp;R&amp;G</oddHeader>
    <oddFooter>&amp;L&amp;"Arial,Regular"&amp;8&amp;K000000Cód. ref.: Lista de verificación SGC add-on Mód. Nurture; v12.0_Nov23; versión en español
&amp;A
Pág. &amp;P de &amp;N&amp;R&amp;"Arial,Regular"&amp;8© GLOBALG.A.P. c/o FoodPLUS GmbH
Spichernstr. 55, 50672 Colonia, Alemania 
&amp;K00A039www.globalgap.org</oddFooter>
  </headerFooter>
  <rowBreaks count="1" manualBreakCount="1">
    <brk id="40"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7EF3B-15BF-47DA-AE97-A76BA2EFF1D6}">
  <dimension ref="A1:IX100"/>
  <sheetViews>
    <sheetView showGridLines="0" view="pageLayout" zoomScaleNormal="110" workbookViewId="0">
      <selection activeCell="A18" sqref="A18"/>
    </sheetView>
  </sheetViews>
  <sheetFormatPr defaultColWidth="0" defaultRowHeight="0" customHeight="1" zeroHeight="1"/>
  <cols>
    <col min="1" max="1" width="82.08984375" style="23" customWidth="1"/>
    <col min="2" max="3" width="7.1796875" style="23" customWidth="1"/>
    <col min="4" max="4" width="38.1796875" style="23" customWidth="1"/>
    <col min="5" max="7" width="8.984375E-2" style="23" hidden="1" customWidth="1"/>
    <col min="8" max="248" width="11.1796875" style="23" hidden="1" customWidth="1"/>
    <col min="249" max="249" width="6.1796875" style="23" hidden="1" customWidth="1"/>
    <col min="250" max="258" width="8.984375E-2" style="23" hidden="1" customWidth="1"/>
    <col min="259" max="16384" width="6.1796875" style="23" hidden="1"/>
  </cols>
  <sheetData>
    <row r="1" spans="1:5" ht="11.5">
      <c r="A1" s="230" t="s">
        <v>107</v>
      </c>
      <c r="B1" s="230"/>
      <c r="C1" s="230"/>
      <c r="D1" s="230"/>
    </row>
    <row r="2" spans="1:5" ht="23.25" customHeight="1">
      <c r="A2" s="30" t="s">
        <v>108</v>
      </c>
      <c r="B2" s="231"/>
      <c r="C2" s="224"/>
      <c r="D2" s="225"/>
    </row>
    <row r="3" spans="1:5" ht="23.25" customHeight="1">
      <c r="A3" s="30" t="s">
        <v>109</v>
      </c>
      <c r="B3" s="231"/>
      <c r="C3" s="224"/>
      <c r="D3" s="225"/>
    </row>
    <row r="4" spans="1:5" ht="23.25" customHeight="1">
      <c r="A4" s="30" t="s">
        <v>110</v>
      </c>
      <c r="B4" s="231"/>
      <c r="C4" s="224"/>
      <c r="D4" s="225"/>
    </row>
    <row r="5" spans="1:5" ht="26.25" customHeight="1">
      <c r="A5" s="30" t="s">
        <v>111</v>
      </c>
      <c r="B5" s="232"/>
      <c r="C5" s="233"/>
      <c r="D5" s="233"/>
    </row>
    <row r="6" spans="1:5" ht="28.5" customHeight="1">
      <c r="A6" s="30" t="s">
        <v>112</v>
      </c>
      <c r="B6" s="231"/>
      <c r="C6" s="224"/>
      <c r="D6" s="225"/>
    </row>
    <row r="7" spans="1:5" ht="28.5" customHeight="1">
      <c r="A7" s="30"/>
      <c r="B7" s="91"/>
      <c r="C7" s="91"/>
      <c r="D7" s="91"/>
    </row>
    <row r="8" spans="1:5" ht="28.5" customHeight="1" thickBot="1">
      <c r="A8" s="92"/>
      <c r="B8" s="5" t="s">
        <v>113</v>
      </c>
      <c r="C8" s="5" t="s">
        <v>114</v>
      </c>
      <c r="D8" s="5"/>
      <c r="E8" s="92"/>
    </row>
    <row r="9" spans="1:5" ht="28.5" customHeight="1" thickTop="1" thickBot="1">
      <c r="A9" s="95" t="s">
        <v>115</v>
      </c>
      <c r="B9" s="93"/>
      <c r="C9" s="93"/>
      <c r="D9" s="95" t="s">
        <v>116</v>
      </c>
      <c r="E9" s="92"/>
    </row>
    <row r="10" spans="1:5" ht="28.5" customHeight="1" thickTop="1" thickBot="1">
      <c r="A10" s="95" t="s">
        <v>117</v>
      </c>
      <c r="B10" s="226"/>
      <c r="C10" s="227"/>
      <c r="D10" s="227"/>
      <c r="E10" s="228"/>
    </row>
    <row r="11" spans="1:5" ht="28.25" customHeight="1" thickTop="1" thickBot="1">
      <c r="A11" s="95" t="s">
        <v>118</v>
      </c>
      <c r="B11" s="226"/>
      <c r="C11" s="227"/>
      <c r="D11" s="227"/>
      <c r="E11" s="94"/>
    </row>
    <row r="12" spans="1:5" ht="50.25" customHeight="1" thickTop="1">
      <c r="A12" s="95" t="s">
        <v>119</v>
      </c>
      <c r="B12" s="229" t="s">
        <v>120</v>
      </c>
      <c r="C12" s="229"/>
      <c r="D12" s="229"/>
      <c r="E12" s="229"/>
    </row>
    <row r="13" spans="1:5" ht="15" customHeight="1">
      <c r="A13" s="234"/>
      <c r="B13" s="234"/>
      <c r="C13" s="234"/>
      <c r="D13" s="234"/>
    </row>
    <row r="14" spans="1:5" ht="11.5">
      <c r="A14" s="24" t="s">
        <v>121</v>
      </c>
      <c r="B14" s="24" t="s">
        <v>113</v>
      </c>
      <c r="C14" s="24" t="s">
        <v>114</v>
      </c>
      <c r="D14" s="24" t="s">
        <v>122</v>
      </c>
    </row>
    <row r="15" spans="1:5" ht="16.5" customHeight="1">
      <c r="A15" s="22" t="s">
        <v>123</v>
      </c>
      <c r="B15" s="25"/>
      <c r="C15" s="25"/>
      <c r="D15" s="26"/>
    </row>
    <row r="16" spans="1:5" ht="16.5" customHeight="1">
      <c r="A16" s="22" t="s">
        <v>124</v>
      </c>
      <c r="B16" s="25"/>
      <c r="C16" s="25"/>
      <c r="D16" s="26"/>
    </row>
    <row r="17" spans="1:4" s="29" customFormat="1" ht="16.5" customHeight="1">
      <c r="A17" s="28" t="s">
        <v>125</v>
      </c>
      <c r="B17" s="224"/>
      <c r="C17" s="224"/>
      <c r="D17" s="225"/>
    </row>
    <row r="18" spans="1:4" ht="16.5" customHeight="1">
      <c r="A18" s="22" t="s">
        <v>126</v>
      </c>
      <c r="B18" s="27"/>
      <c r="C18" s="25"/>
      <c r="D18" s="26"/>
    </row>
    <row r="19" spans="1:4" s="29" customFormat="1" ht="16.5" customHeight="1">
      <c r="A19" s="28" t="s">
        <v>125</v>
      </c>
      <c r="B19" s="224"/>
      <c r="C19" s="224"/>
      <c r="D19" s="225"/>
    </row>
    <row r="20" spans="1:4" ht="16.5" customHeight="1">
      <c r="A20" s="22" t="s">
        <v>127</v>
      </c>
      <c r="B20" s="27"/>
      <c r="C20" s="25"/>
      <c r="D20" s="26"/>
    </row>
    <row r="21" spans="1:4" ht="15" customHeight="1">
      <c r="A21" s="234"/>
      <c r="B21" s="234"/>
      <c r="C21" s="234"/>
      <c r="D21" s="234"/>
    </row>
    <row r="22" spans="1:4" ht="11.5">
      <c r="A22" s="24" t="s">
        <v>128</v>
      </c>
      <c r="B22" s="24" t="s">
        <v>113</v>
      </c>
      <c r="C22" s="24" t="s">
        <v>114</v>
      </c>
      <c r="D22" s="24" t="s">
        <v>122</v>
      </c>
    </row>
    <row r="23" spans="1:4" ht="16.5" customHeight="1">
      <c r="A23" s="22" t="s">
        <v>129</v>
      </c>
      <c r="B23" s="27"/>
      <c r="C23" s="25"/>
      <c r="D23" s="26"/>
    </row>
    <row r="24" spans="1:4" ht="16.5" customHeight="1">
      <c r="A24" s="22" t="s">
        <v>130</v>
      </c>
      <c r="B24" s="27"/>
      <c r="C24" s="25"/>
      <c r="D24" s="26"/>
    </row>
    <row r="25" spans="1:4" s="29" customFormat="1" ht="16.5" customHeight="1">
      <c r="A25" s="28" t="s">
        <v>131</v>
      </c>
      <c r="B25" s="224"/>
      <c r="C25" s="224"/>
      <c r="D25" s="225"/>
    </row>
    <row r="26" spans="1:4" ht="24.75" customHeight="1">
      <c r="A26" s="22" t="s">
        <v>132</v>
      </c>
      <c r="B26" s="27"/>
      <c r="C26" s="25"/>
      <c r="D26" s="26"/>
    </row>
    <row r="27" spans="1:4" s="29" customFormat="1" ht="16.5" customHeight="1">
      <c r="A27" s="28" t="s">
        <v>133</v>
      </c>
      <c r="B27" s="224"/>
      <c r="C27" s="224"/>
      <c r="D27" s="225"/>
    </row>
    <row r="28" spans="1:4" ht="24.75" customHeight="1">
      <c r="A28" s="22" t="s">
        <v>134</v>
      </c>
      <c r="B28" s="27"/>
      <c r="C28" s="25"/>
      <c r="D28" s="26"/>
    </row>
    <row r="29" spans="1:4" s="29" customFormat="1" ht="16.5" customHeight="1">
      <c r="A29" s="28" t="s">
        <v>135</v>
      </c>
      <c r="B29" s="224"/>
      <c r="C29" s="224"/>
      <c r="D29" s="225"/>
    </row>
    <row r="30" spans="1:4" ht="36" customHeight="1">
      <c r="A30" s="22" t="s">
        <v>136</v>
      </c>
      <c r="B30" s="27"/>
      <c r="C30" s="25"/>
      <c r="D30" s="26"/>
    </row>
    <row r="31" spans="1:4" s="29" customFormat="1" ht="16.5" customHeight="1">
      <c r="A31" s="28" t="s">
        <v>131</v>
      </c>
      <c r="B31" s="224"/>
      <c r="C31" s="224"/>
      <c r="D31" s="225"/>
    </row>
    <row r="32" spans="1:4" ht="24.75" customHeight="1">
      <c r="A32" s="22" t="s">
        <v>137</v>
      </c>
      <c r="B32" s="27"/>
      <c r="C32" s="25"/>
      <c r="D32" s="26"/>
    </row>
    <row r="33" spans="1:6" s="29" customFormat="1" ht="16.5" customHeight="1">
      <c r="A33" s="28" t="s">
        <v>131</v>
      </c>
      <c r="B33" s="224"/>
      <c r="C33" s="224"/>
      <c r="D33" s="225"/>
    </row>
    <row r="34" spans="1:6" s="29" customFormat="1" ht="16.5" customHeight="1">
      <c r="A34" s="22" t="s">
        <v>138</v>
      </c>
      <c r="B34" s="224"/>
      <c r="C34" s="224"/>
      <c r="D34" s="225"/>
    </row>
    <row r="35" spans="1:6" ht="11.5">
      <c r="A35" s="32"/>
    </row>
    <row r="36" spans="1:6" ht="162.65" customHeight="1">
      <c r="A36" s="215" t="s">
        <v>139</v>
      </c>
      <c r="B36" s="215"/>
      <c r="C36" s="215"/>
      <c r="D36" s="215"/>
    </row>
    <row r="37" spans="1:6" ht="11.5">
      <c r="A37" s="37"/>
      <c r="B37" s="37"/>
      <c r="C37" s="37"/>
      <c r="D37" s="37"/>
    </row>
    <row r="38" spans="1:6" ht="11.5">
      <c r="A38" s="24" t="s">
        <v>140</v>
      </c>
      <c r="B38" s="24" t="s">
        <v>113</v>
      </c>
      <c r="C38" s="24" t="s">
        <v>114</v>
      </c>
      <c r="D38" s="24" t="s">
        <v>122</v>
      </c>
    </row>
    <row r="39" spans="1:6" ht="16.5" customHeight="1">
      <c r="A39" s="22" t="s">
        <v>141</v>
      </c>
      <c r="B39" s="27"/>
      <c r="C39" s="25"/>
      <c r="D39" s="26"/>
    </row>
    <row r="40" spans="1:6" s="29" customFormat="1" ht="16.5" customHeight="1">
      <c r="A40" s="22" t="s">
        <v>142</v>
      </c>
      <c r="B40" s="224"/>
      <c r="C40" s="224"/>
      <c r="D40" s="225"/>
    </row>
    <row r="41" spans="1:6" ht="12" thickBot="1">
      <c r="B41" s="37"/>
      <c r="C41" s="37"/>
      <c r="D41" s="37"/>
    </row>
    <row r="42" spans="1:6" s="6" customFormat="1" ht="21" customHeight="1" thickTop="1" thickBot="1">
      <c r="A42" s="7" t="s">
        <v>143</v>
      </c>
      <c r="B42" s="221"/>
      <c r="C42" s="222"/>
      <c r="D42" s="223"/>
      <c r="E42" s="5"/>
      <c r="F42" s="5"/>
    </row>
    <row r="43" spans="1:6" s="6" customFormat="1" ht="21" customHeight="1" thickTop="1" thickBot="1">
      <c r="A43" s="5" t="s">
        <v>144</v>
      </c>
      <c r="B43" s="221"/>
      <c r="C43" s="222"/>
      <c r="D43" s="223"/>
      <c r="E43" s="5"/>
      <c r="F43" s="5"/>
    </row>
    <row r="44" spans="1:6" s="9" customFormat="1" ht="21" customHeight="1" thickTop="1" thickBot="1">
      <c r="A44" s="7" t="s">
        <v>145</v>
      </c>
      <c r="B44" s="221"/>
      <c r="C44" s="222"/>
      <c r="D44" s="223"/>
      <c r="E44" s="8"/>
      <c r="F44" s="8"/>
    </row>
    <row r="45" spans="1:6" ht="12" thickTop="1"/>
    <row r="46" spans="1:6" ht="11.5"/>
    <row r="47" spans="1:6" ht="11.5" hidden="1"/>
    <row r="48" spans="1:6" ht="11.5" hidden="1"/>
    <row r="49" ht="11.5" hidden="1"/>
    <row r="50" ht="11.5" hidden="1"/>
    <row r="51" ht="11.5" hidden="1"/>
    <row r="52" ht="11.5" hidden="1"/>
    <row r="53" ht="11.5" hidden="1"/>
    <row r="54" ht="11.5" hidden="1"/>
    <row r="55" ht="11.5" hidden="1"/>
    <row r="56" ht="11.5" hidden="1"/>
    <row r="57" ht="11.5" hidden="1"/>
    <row r="58" ht="11.5" hidden="1"/>
    <row r="61" ht="11.5" hidden="1"/>
    <row r="62" ht="11.5" hidden="1"/>
    <row r="63" ht="11.5" hidden="1"/>
    <row r="64" ht="11.5" hidden="1"/>
    <row r="65" ht="11.5" hidden="1"/>
    <row r="66" ht="11.5" hidden="1"/>
    <row r="67" ht="11.5" hidden="1"/>
    <row r="68" ht="11.5" hidden="1"/>
    <row r="69" ht="11.5" hidden="1"/>
    <row r="70" ht="11.5" hidden="1"/>
    <row r="71" ht="11.5" hidden="1"/>
    <row r="72" ht="11.5" hidden="1"/>
    <row r="73" ht="11.5" hidden="1"/>
    <row r="74" ht="11.5" hidden="1"/>
    <row r="77" ht="11.5" hidden="1"/>
    <row r="78" ht="11.5" hidden="1"/>
    <row r="79" ht="11.5" hidden="1"/>
    <row r="80" ht="11.5" hidden="1"/>
    <row r="81" ht="11.5" hidden="1"/>
    <row r="82" ht="11.5" hidden="1"/>
    <row r="83" ht="11.5" hidden="1"/>
    <row r="84" ht="11.5" hidden="1"/>
    <row r="85" ht="11.5" hidden="1"/>
    <row r="86" ht="11.5" hidden="1"/>
    <row r="87" ht="11.5" hidden="1"/>
    <row r="88" ht="11.5" hidden="1"/>
    <row r="89" ht="11.5" hidden="1"/>
    <row r="90" ht="11.5" hidden="1"/>
    <row r="91" ht="11.5" hidden="1"/>
    <row r="92" ht="11.5" hidden="1"/>
    <row r="93" ht="11.5" hidden="1"/>
    <row r="94" ht="11.5" hidden="1"/>
    <row r="95" ht="11.5" hidden="1"/>
    <row r="96" ht="11.5" hidden="1"/>
    <row r="97" ht="11.5" hidden="1"/>
    <row r="98" ht="11.5" hidden="1"/>
    <row r="99" ht="11.5" hidden="1"/>
    <row r="100" ht="11.5" hidden="1"/>
  </sheetData>
  <sheetProtection algorithmName="SHA-512" hashValue="5ZEHKxkXkJyl7mfrviNbn0vcIeAOQgujs7b11GoqXWrEE4MAE4fZ3ERKC/c1XtRE4piY4HjTZxsOBU/SmsVzxA==" saltValue="h9IdONffpNju0GgXYutpOQ==" spinCount="100000" sheet="1" formatCells="0" formatColumns="0" formatRows="0" insertColumns="0" insertRows="0" insertHyperlinks="0" sort="0" autoFilter="0" pivotTables="0"/>
  <mergeCells count="24">
    <mergeCell ref="B10:E10"/>
    <mergeCell ref="B11:D11"/>
    <mergeCell ref="B12:E12"/>
    <mergeCell ref="B27:D27"/>
    <mergeCell ref="A1:D1"/>
    <mergeCell ref="B2:D2"/>
    <mergeCell ref="B3:D3"/>
    <mergeCell ref="B4:D4"/>
    <mergeCell ref="B5:D5"/>
    <mergeCell ref="B6:D6"/>
    <mergeCell ref="A13:D13"/>
    <mergeCell ref="B17:D17"/>
    <mergeCell ref="B19:D19"/>
    <mergeCell ref="A21:D21"/>
    <mergeCell ref="B25:D25"/>
    <mergeCell ref="B43:D43"/>
    <mergeCell ref="B44:D44"/>
    <mergeCell ref="B29:D29"/>
    <mergeCell ref="B31:D31"/>
    <mergeCell ref="B33:D33"/>
    <mergeCell ref="B34:D34"/>
    <mergeCell ref="A36:D36"/>
    <mergeCell ref="B42:D42"/>
    <mergeCell ref="B40:D40"/>
  </mergeCells>
  <pageMargins left="0.31496062992125984" right="0.31496062992125984" top="0.86614173228346458" bottom="0.55118110236220474" header="0.15748031496062992" footer="7.874015748031496E-2"/>
  <pageSetup paperSize="9" orientation="landscape" r:id="rId1"/>
  <headerFooter>
    <oddHeader>&amp;R&amp;G</oddHeader>
    <oddFooter xml:space="preserve">&amp;L&amp;"Arial,Regular"&amp;8Cód. ref.: Lista de verificación SGC add-on Mód. Nurture; v12.0_Nov23; versión en español
&amp;A
Pág. &amp;P de &amp;N&amp;R&amp;"Arial,Regular"&amp;8© GLOBALG.A.P. c/o FoodPLUS GmbH
Spichernstr. 55, 50672 Colonia, Alemania 
&amp;K00A039www.globalgap.org </oddFooter>
  </headerFooter>
  <rowBreaks count="2" manualBreakCount="2">
    <brk id="21" max="16383" man="1"/>
    <brk id="37"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XFC180"/>
  <sheetViews>
    <sheetView view="pageLayout" topLeftCell="J1" zoomScaleNormal="100" workbookViewId="0">
      <selection activeCell="K3" sqref="K3"/>
    </sheetView>
  </sheetViews>
  <sheetFormatPr defaultColWidth="0" defaultRowHeight="10"/>
  <cols>
    <col min="1" max="1" width="8.1796875" style="1" hidden="1" customWidth="1"/>
    <col min="2" max="2" width="11.1796875" style="1" hidden="1" customWidth="1"/>
    <col min="3" max="4" width="9.08984375" style="1" hidden="1" customWidth="1"/>
    <col min="5" max="9" width="9.1796875" style="1" hidden="1" customWidth="1"/>
    <col min="10" max="10" width="13.1796875" style="1" customWidth="1"/>
    <col min="11" max="11" width="55.1796875" style="1" customWidth="1"/>
    <col min="12" max="12" width="10" style="1" customWidth="1"/>
    <col min="13" max="14" width="3.81640625" style="34" customWidth="1"/>
    <col min="15" max="15" width="5.81640625" style="34" bestFit="1" customWidth="1"/>
    <col min="16" max="16" width="45.08984375" style="34" customWidth="1"/>
    <col min="17" max="16383" width="42.1796875" style="1" hidden="1"/>
    <col min="16384" max="16384" width="0.81640625" style="1" customWidth="1"/>
  </cols>
  <sheetData>
    <row r="1" spans="1:16" s="4" customFormat="1" ht="33.75" customHeight="1">
      <c r="A1" s="4" t="s">
        <v>2935</v>
      </c>
      <c r="B1" s="2" t="s">
        <v>1030</v>
      </c>
      <c r="C1" s="3" t="s">
        <v>1034</v>
      </c>
      <c r="D1" s="3" t="s">
        <v>1037</v>
      </c>
      <c r="E1" s="3" t="s">
        <v>2926</v>
      </c>
      <c r="F1" s="3" t="s">
        <v>2936</v>
      </c>
      <c r="G1" s="3" t="s">
        <v>2937</v>
      </c>
      <c r="H1" s="3" t="s">
        <v>2938</v>
      </c>
      <c r="I1" s="3" t="s">
        <v>1038</v>
      </c>
      <c r="J1" s="14" t="s">
        <v>146</v>
      </c>
      <c r="K1" s="14" t="s">
        <v>147</v>
      </c>
      <c r="L1" s="14" t="s">
        <v>148</v>
      </c>
      <c r="M1" s="14" t="s">
        <v>113</v>
      </c>
      <c r="N1" s="14" t="s">
        <v>114</v>
      </c>
      <c r="O1" s="14" t="s">
        <v>3268</v>
      </c>
      <c r="P1" s="14" t="s">
        <v>149</v>
      </c>
    </row>
    <row r="2" spans="1:16" s="4" customFormat="1" ht="33.75" customHeight="1">
      <c r="B2" s="2"/>
      <c r="C2" s="3"/>
      <c r="D2" s="3"/>
      <c r="E2" s="3"/>
      <c r="F2" s="88"/>
      <c r="G2" s="3"/>
      <c r="H2" s="88"/>
      <c r="I2" s="89"/>
      <c r="J2" s="14" t="s">
        <v>150</v>
      </c>
      <c r="K2" s="14" t="s">
        <v>151</v>
      </c>
      <c r="L2" s="14"/>
      <c r="M2" s="14"/>
      <c r="N2" s="14"/>
      <c r="O2" s="14"/>
      <c r="P2" s="14"/>
    </row>
    <row r="3" spans="1:16" s="4" customFormat="1" ht="72" customHeight="1">
      <c r="B3" s="2"/>
      <c r="C3" s="3"/>
      <c r="D3" s="3"/>
      <c r="E3" s="3"/>
      <c r="F3" s="88"/>
      <c r="G3" s="3"/>
      <c r="H3" s="88"/>
      <c r="I3" s="89"/>
      <c r="J3" s="90"/>
      <c r="K3" s="124" t="s">
        <v>152</v>
      </c>
      <c r="L3" s="125" t="s">
        <v>153</v>
      </c>
      <c r="M3" s="90"/>
      <c r="N3" s="90"/>
      <c r="O3" s="90"/>
      <c r="P3" s="178"/>
    </row>
    <row r="4" spans="1:16" ht="31.5">
      <c r="B4" s="12" t="s">
        <v>1422</v>
      </c>
      <c r="C4" s="13"/>
      <c r="D4" s="11">
        <v>1</v>
      </c>
      <c r="E4" s="13"/>
      <c r="F4" s="15" t="s">
        <v>7</v>
      </c>
      <c r="G4" s="13" t="s">
        <v>7</v>
      </c>
      <c r="H4" s="15" t="s">
        <v>2939</v>
      </c>
      <c r="I4" s="21" t="s">
        <v>7</v>
      </c>
      <c r="J4" s="13" t="s">
        <v>154</v>
      </c>
      <c r="K4" s="13" t="s">
        <v>155</v>
      </c>
      <c r="L4" s="13" t="s">
        <v>156</v>
      </c>
      <c r="M4" s="33"/>
      <c r="N4" s="33"/>
      <c r="O4" s="33"/>
      <c r="P4" s="33"/>
    </row>
    <row r="5" spans="1:16" ht="30">
      <c r="B5" s="19"/>
      <c r="C5" s="15" t="s">
        <v>1467</v>
      </c>
      <c r="D5" s="20">
        <v>1</v>
      </c>
      <c r="E5" s="15"/>
      <c r="F5" s="15" t="s">
        <v>7</v>
      </c>
      <c r="G5" s="15" t="s">
        <v>7</v>
      </c>
      <c r="H5" s="15" t="s">
        <v>2939</v>
      </c>
      <c r="I5" s="21" t="s">
        <v>7</v>
      </c>
      <c r="J5" s="13" t="s">
        <v>157</v>
      </c>
      <c r="K5" s="13" t="s">
        <v>155</v>
      </c>
      <c r="L5" s="13" t="s">
        <v>156</v>
      </c>
      <c r="M5" s="33"/>
      <c r="N5" s="33"/>
      <c r="O5" s="33"/>
      <c r="P5" s="33"/>
    </row>
    <row r="6" spans="1:16" ht="30">
      <c r="B6" s="19"/>
      <c r="C6" s="15"/>
      <c r="D6" s="20">
        <v>0</v>
      </c>
      <c r="E6" s="15" t="s">
        <v>1480</v>
      </c>
      <c r="F6" s="15" t="s">
        <v>2940</v>
      </c>
      <c r="G6" s="15" t="e">
        <v>#N/A</v>
      </c>
      <c r="H6" s="15" t="s">
        <v>2941</v>
      </c>
      <c r="I6" s="21" t="b">
        <v>0</v>
      </c>
      <c r="J6" s="13" t="s">
        <v>158</v>
      </c>
      <c r="K6" s="13" t="s">
        <v>159</v>
      </c>
      <c r="L6" s="13" t="s">
        <v>153</v>
      </c>
      <c r="M6" s="33"/>
      <c r="N6" s="33"/>
      <c r="O6" s="33"/>
      <c r="P6" s="33"/>
    </row>
    <row r="7" spans="1:16" ht="42" customHeight="1">
      <c r="B7" s="19"/>
      <c r="C7" s="15"/>
      <c r="D7" s="20">
        <v>0</v>
      </c>
      <c r="E7" s="15" t="s">
        <v>1477</v>
      </c>
      <c r="F7" s="15" t="s">
        <v>2940</v>
      </c>
      <c r="G7" s="15" t="e">
        <v>#N/A</v>
      </c>
      <c r="H7" s="15" t="s">
        <v>2942</v>
      </c>
      <c r="I7" s="21" t="b">
        <v>0</v>
      </c>
      <c r="J7" s="13" t="s">
        <v>160</v>
      </c>
      <c r="K7" s="13" t="s">
        <v>161</v>
      </c>
      <c r="L7" s="13" t="s">
        <v>153</v>
      </c>
      <c r="M7" s="33"/>
      <c r="N7" s="33"/>
      <c r="O7" s="33"/>
      <c r="P7" s="33"/>
    </row>
    <row r="8" spans="1:16" ht="119.25" customHeight="1">
      <c r="B8" s="19"/>
      <c r="C8" s="15"/>
      <c r="D8" s="20">
        <v>0</v>
      </c>
      <c r="E8" s="15" t="s">
        <v>1474</v>
      </c>
      <c r="F8" s="15" t="s">
        <v>2940</v>
      </c>
      <c r="G8" s="15" t="e">
        <v>#N/A</v>
      </c>
      <c r="H8" s="15" t="s">
        <v>2943</v>
      </c>
      <c r="I8" s="21" t="b">
        <v>0</v>
      </c>
      <c r="J8" s="13" t="s">
        <v>162</v>
      </c>
      <c r="K8" s="13" t="s">
        <v>163</v>
      </c>
      <c r="L8" s="13" t="s">
        <v>153</v>
      </c>
      <c r="M8" s="33"/>
      <c r="N8" s="33"/>
      <c r="O8" s="33"/>
      <c r="P8" s="33"/>
    </row>
    <row r="9" spans="1:16" ht="30">
      <c r="B9" s="19"/>
      <c r="C9" s="15"/>
      <c r="D9" s="20">
        <v>0</v>
      </c>
      <c r="E9" s="15" t="s">
        <v>1471</v>
      </c>
      <c r="F9" s="15" t="s">
        <v>2940</v>
      </c>
      <c r="G9" s="15" t="e">
        <v>#N/A</v>
      </c>
      <c r="H9" s="15" t="s">
        <v>2944</v>
      </c>
      <c r="I9" s="21" t="b">
        <v>0</v>
      </c>
      <c r="J9" s="13" t="s">
        <v>164</v>
      </c>
      <c r="K9" s="13" t="s">
        <v>165</v>
      </c>
      <c r="L9" s="13" t="s">
        <v>153</v>
      </c>
      <c r="M9" s="33"/>
      <c r="N9" s="33"/>
      <c r="O9" s="33"/>
      <c r="P9" s="33"/>
    </row>
    <row r="10" spans="1:16" ht="30">
      <c r="B10" s="19"/>
      <c r="C10" s="15"/>
      <c r="D10" s="20">
        <v>0</v>
      </c>
      <c r="E10" s="15" t="s">
        <v>1468</v>
      </c>
      <c r="F10" s="15" t="s">
        <v>2940</v>
      </c>
      <c r="G10" s="15" t="e">
        <v>#N/A</v>
      </c>
      <c r="H10" s="15" t="s">
        <v>2945</v>
      </c>
      <c r="I10" s="21" t="b">
        <v>0</v>
      </c>
      <c r="J10" s="13" t="s">
        <v>166</v>
      </c>
      <c r="K10" s="13" t="s">
        <v>167</v>
      </c>
      <c r="L10" s="13" t="s">
        <v>153</v>
      </c>
      <c r="M10" s="33"/>
      <c r="N10" s="33"/>
      <c r="O10" s="33"/>
      <c r="P10" s="33"/>
    </row>
    <row r="11" spans="1:16" ht="66" customHeight="1">
      <c r="B11" s="19"/>
      <c r="C11" s="15"/>
      <c r="D11" s="20">
        <v>0</v>
      </c>
      <c r="E11" s="15" t="s">
        <v>1464</v>
      </c>
      <c r="F11" s="15" t="s">
        <v>2940</v>
      </c>
      <c r="G11" s="15" t="e">
        <v>#N/A</v>
      </c>
      <c r="H11" s="15" t="s">
        <v>2946</v>
      </c>
      <c r="I11" s="21" t="b">
        <v>0</v>
      </c>
      <c r="J11" s="13" t="s">
        <v>168</v>
      </c>
      <c r="K11" s="13" t="s">
        <v>169</v>
      </c>
      <c r="L11" s="13" t="s">
        <v>153</v>
      </c>
      <c r="M11" s="33"/>
      <c r="N11" s="33"/>
      <c r="O11" s="33"/>
      <c r="P11" s="33"/>
    </row>
    <row r="12" spans="1:16" ht="50">
      <c r="B12" s="19"/>
      <c r="C12" s="15" t="s">
        <v>1457</v>
      </c>
      <c r="D12" s="20">
        <v>1</v>
      </c>
      <c r="E12" s="15"/>
      <c r="F12" s="15" t="s">
        <v>7</v>
      </c>
      <c r="G12" s="15" t="s">
        <v>7</v>
      </c>
      <c r="H12" s="15" t="s">
        <v>2939</v>
      </c>
      <c r="I12" s="21" t="s">
        <v>7</v>
      </c>
      <c r="J12" s="13" t="s">
        <v>170</v>
      </c>
      <c r="K12" s="13" t="s">
        <v>155</v>
      </c>
      <c r="L12" s="13" t="s">
        <v>156</v>
      </c>
      <c r="M12" s="33"/>
      <c r="N12" s="33"/>
      <c r="O12" s="33"/>
      <c r="P12" s="33"/>
    </row>
    <row r="13" spans="1:16" ht="212" customHeight="1">
      <c r="B13" s="19"/>
      <c r="C13" s="15"/>
      <c r="D13" s="20">
        <v>0</v>
      </c>
      <c r="E13" s="15" t="s">
        <v>1461</v>
      </c>
      <c r="F13" s="15" t="s">
        <v>2940</v>
      </c>
      <c r="G13" s="15" t="e">
        <v>#N/A</v>
      </c>
      <c r="H13" s="15" t="s">
        <v>2947</v>
      </c>
      <c r="I13" s="21" t="b">
        <v>0</v>
      </c>
      <c r="J13" s="13" t="s">
        <v>171</v>
      </c>
      <c r="K13" s="13" t="s">
        <v>172</v>
      </c>
      <c r="L13" s="13" t="s">
        <v>153</v>
      </c>
      <c r="M13" s="33"/>
      <c r="N13" s="33"/>
      <c r="O13" s="33"/>
      <c r="P13" s="33"/>
    </row>
    <row r="14" spans="1:16" ht="42" customHeight="1">
      <c r="B14" s="19"/>
      <c r="C14" s="15"/>
      <c r="D14" s="20">
        <v>0</v>
      </c>
      <c r="E14" s="15" t="s">
        <v>1458</v>
      </c>
      <c r="F14" s="15" t="s">
        <v>2940</v>
      </c>
      <c r="G14" s="15" t="e">
        <v>#N/A</v>
      </c>
      <c r="H14" s="15" t="s">
        <v>2948</v>
      </c>
      <c r="I14" s="21" t="b">
        <v>0</v>
      </c>
      <c r="J14" s="13" t="s">
        <v>173</v>
      </c>
      <c r="K14" s="13" t="s">
        <v>174</v>
      </c>
      <c r="L14" s="13" t="s">
        <v>153</v>
      </c>
      <c r="M14" s="33"/>
      <c r="N14" s="33"/>
      <c r="O14" s="33"/>
      <c r="P14" s="33"/>
    </row>
    <row r="15" spans="1:16" ht="54" customHeight="1">
      <c r="B15" s="19"/>
      <c r="C15" s="15"/>
      <c r="D15" s="20">
        <v>0</v>
      </c>
      <c r="E15" s="15" t="s">
        <v>1454</v>
      </c>
      <c r="F15" s="15" t="s">
        <v>2940</v>
      </c>
      <c r="G15" s="15" t="e">
        <v>#N/A</v>
      </c>
      <c r="H15" s="15" t="s">
        <v>2949</v>
      </c>
      <c r="I15" s="21" t="b">
        <v>0</v>
      </c>
      <c r="J15" s="13" t="s">
        <v>175</v>
      </c>
      <c r="K15" s="13" t="s">
        <v>176</v>
      </c>
      <c r="L15" s="13" t="s">
        <v>153</v>
      </c>
      <c r="M15" s="33"/>
      <c r="N15" s="33"/>
      <c r="O15" s="33"/>
      <c r="P15" s="33"/>
    </row>
    <row r="16" spans="1:16" ht="50">
      <c r="B16" s="19"/>
      <c r="C16" s="15" t="s">
        <v>1447</v>
      </c>
      <c r="D16" s="20">
        <v>1</v>
      </c>
      <c r="E16" s="15"/>
      <c r="F16" s="15" t="s">
        <v>7</v>
      </c>
      <c r="G16" s="15" t="s">
        <v>7</v>
      </c>
      <c r="H16" s="15" t="s">
        <v>2939</v>
      </c>
      <c r="I16" s="21" t="s">
        <v>7</v>
      </c>
      <c r="J16" s="13" t="s">
        <v>177</v>
      </c>
      <c r="K16" s="13" t="s">
        <v>155</v>
      </c>
      <c r="L16" s="13" t="s">
        <v>156</v>
      </c>
      <c r="M16" s="33"/>
      <c r="N16" s="33"/>
      <c r="O16" s="33"/>
      <c r="P16" s="33"/>
    </row>
    <row r="17" spans="2:16" ht="30">
      <c r="B17" s="19"/>
      <c r="C17" s="15"/>
      <c r="D17" s="20">
        <v>0</v>
      </c>
      <c r="E17" s="15" t="s">
        <v>1451</v>
      </c>
      <c r="F17" s="15" t="s">
        <v>2940</v>
      </c>
      <c r="G17" s="15" t="e">
        <v>#N/A</v>
      </c>
      <c r="H17" s="15" t="s">
        <v>2950</v>
      </c>
      <c r="I17" s="21" t="b">
        <v>0</v>
      </c>
      <c r="J17" s="13" t="s">
        <v>178</v>
      </c>
      <c r="K17" s="13" t="s">
        <v>179</v>
      </c>
      <c r="L17" s="13" t="s">
        <v>153</v>
      </c>
      <c r="M17" s="33"/>
      <c r="N17" s="33"/>
      <c r="O17" s="33"/>
      <c r="P17" s="33"/>
    </row>
    <row r="18" spans="2:16" ht="129.75" customHeight="1">
      <c r="B18" s="19"/>
      <c r="C18" s="15"/>
      <c r="D18" s="20">
        <v>0</v>
      </c>
      <c r="E18" s="15" t="s">
        <v>1448</v>
      </c>
      <c r="F18" s="15" t="s">
        <v>2940</v>
      </c>
      <c r="G18" s="15" t="e">
        <v>#N/A</v>
      </c>
      <c r="H18" s="15" t="s">
        <v>2951</v>
      </c>
      <c r="I18" s="21" t="b">
        <v>0</v>
      </c>
      <c r="J18" s="13" t="s">
        <v>180</v>
      </c>
      <c r="K18" s="13" t="s">
        <v>3267</v>
      </c>
      <c r="L18" s="13" t="s">
        <v>153</v>
      </c>
      <c r="M18" s="33"/>
      <c r="N18" s="33"/>
      <c r="O18" s="33"/>
      <c r="P18" s="33"/>
    </row>
    <row r="19" spans="2:16" ht="30">
      <c r="B19" s="19"/>
      <c r="C19" s="15"/>
      <c r="D19" s="20">
        <v>0</v>
      </c>
      <c r="E19" s="15" t="s">
        <v>1444</v>
      </c>
      <c r="F19" s="15" t="s">
        <v>2940</v>
      </c>
      <c r="G19" s="15" t="e">
        <v>#N/A</v>
      </c>
      <c r="H19" s="15" t="s">
        <v>2952</v>
      </c>
      <c r="I19" s="21" t="b">
        <v>0</v>
      </c>
      <c r="J19" s="13" t="s">
        <v>181</v>
      </c>
      <c r="K19" s="13" t="s">
        <v>182</v>
      </c>
      <c r="L19" s="13" t="s">
        <v>153</v>
      </c>
      <c r="M19" s="33"/>
      <c r="N19" s="33"/>
      <c r="O19" s="33"/>
      <c r="P19" s="33"/>
    </row>
    <row r="20" spans="2:16" ht="30">
      <c r="B20" s="19"/>
      <c r="C20" s="15" t="s">
        <v>1440</v>
      </c>
      <c r="D20" s="20">
        <v>1</v>
      </c>
      <c r="E20" s="15"/>
      <c r="F20" s="15" t="s">
        <v>7</v>
      </c>
      <c r="G20" s="15" t="s">
        <v>7</v>
      </c>
      <c r="H20" s="15" t="s">
        <v>2939</v>
      </c>
      <c r="I20" s="21" t="s">
        <v>7</v>
      </c>
      <c r="J20" s="13" t="s">
        <v>183</v>
      </c>
      <c r="K20" s="13" t="s">
        <v>155</v>
      </c>
      <c r="L20" s="13" t="s">
        <v>156</v>
      </c>
      <c r="M20" s="33"/>
      <c r="N20" s="33"/>
      <c r="O20" s="33"/>
      <c r="P20" s="33"/>
    </row>
    <row r="21" spans="2:16" ht="30">
      <c r="B21" s="19"/>
      <c r="C21" s="15"/>
      <c r="D21" s="20">
        <v>0</v>
      </c>
      <c r="E21" s="15" t="s">
        <v>1441</v>
      </c>
      <c r="F21" s="15" t="s">
        <v>2940</v>
      </c>
      <c r="G21" s="15" t="e">
        <v>#N/A</v>
      </c>
      <c r="H21" s="15" t="s">
        <v>2953</v>
      </c>
      <c r="I21" s="21" t="b">
        <v>0</v>
      </c>
      <c r="J21" s="13" t="s">
        <v>184</v>
      </c>
      <c r="K21" s="13" t="s">
        <v>185</v>
      </c>
      <c r="L21" s="13" t="s">
        <v>153</v>
      </c>
      <c r="M21" s="33"/>
      <c r="N21" s="33"/>
      <c r="O21" s="33"/>
      <c r="P21" s="33"/>
    </row>
    <row r="22" spans="2:16" ht="92" customHeight="1">
      <c r="B22" s="19"/>
      <c r="C22" s="15"/>
      <c r="D22" s="20">
        <v>0</v>
      </c>
      <c r="E22" s="15" t="s">
        <v>1437</v>
      </c>
      <c r="F22" s="15" t="s">
        <v>2940</v>
      </c>
      <c r="G22" s="15" t="e">
        <v>#N/A</v>
      </c>
      <c r="H22" s="15" t="s">
        <v>2954</v>
      </c>
      <c r="I22" s="21" t="b">
        <v>0</v>
      </c>
      <c r="J22" s="13" t="s">
        <v>186</v>
      </c>
      <c r="K22" s="13" t="s">
        <v>187</v>
      </c>
      <c r="L22" s="13" t="s">
        <v>153</v>
      </c>
      <c r="M22" s="33"/>
      <c r="N22" s="33"/>
      <c r="O22" s="33"/>
      <c r="P22" s="33"/>
    </row>
    <row r="23" spans="2:16" ht="40">
      <c r="B23" s="19"/>
      <c r="C23" s="15" t="s">
        <v>1433</v>
      </c>
      <c r="D23" s="20">
        <v>1</v>
      </c>
      <c r="E23" s="15"/>
      <c r="F23" s="15" t="s">
        <v>7</v>
      </c>
      <c r="G23" s="15" t="s">
        <v>7</v>
      </c>
      <c r="H23" s="15" t="s">
        <v>2939</v>
      </c>
      <c r="I23" s="21" t="s">
        <v>7</v>
      </c>
      <c r="J23" s="13" t="s">
        <v>188</v>
      </c>
      <c r="K23" s="13" t="s">
        <v>155</v>
      </c>
      <c r="L23" s="13" t="s">
        <v>156</v>
      </c>
      <c r="M23" s="33"/>
      <c r="N23" s="33"/>
      <c r="O23" s="33"/>
      <c r="P23" s="33"/>
    </row>
    <row r="24" spans="2:16" ht="174" customHeight="1">
      <c r="B24" s="19"/>
      <c r="C24" s="15"/>
      <c r="D24" s="20">
        <v>0</v>
      </c>
      <c r="E24" s="15" t="s">
        <v>1434</v>
      </c>
      <c r="F24" s="15" t="s">
        <v>2940</v>
      </c>
      <c r="G24" s="15" t="e">
        <v>#N/A</v>
      </c>
      <c r="H24" s="15" t="s">
        <v>2955</v>
      </c>
      <c r="I24" s="21" t="b">
        <v>0</v>
      </c>
      <c r="J24" s="13" t="s">
        <v>189</v>
      </c>
      <c r="K24" s="13" t="s">
        <v>190</v>
      </c>
      <c r="L24" s="13" t="s">
        <v>153</v>
      </c>
      <c r="M24" s="33"/>
      <c r="N24" s="33"/>
      <c r="O24" s="33"/>
      <c r="P24" s="33"/>
    </row>
    <row r="25" spans="2:16" ht="40">
      <c r="B25" s="19"/>
      <c r="C25" s="15"/>
      <c r="D25" s="20">
        <v>0</v>
      </c>
      <c r="E25" s="15" t="s">
        <v>1430</v>
      </c>
      <c r="F25" s="15" t="s">
        <v>2940</v>
      </c>
      <c r="G25" s="15" t="e">
        <v>#N/A</v>
      </c>
      <c r="H25" s="15" t="s">
        <v>2956</v>
      </c>
      <c r="I25" s="21" t="b">
        <v>0</v>
      </c>
      <c r="J25" s="13" t="s">
        <v>191</v>
      </c>
      <c r="K25" s="13" t="s">
        <v>192</v>
      </c>
      <c r="L25" s="13" t="s">
        <v>153</v>
      </c>
      <c r="M25" s="33"/>
      <c r="N25" s="33"/>
      <c r="O25" s="33"/>
      <c r="P25" s="33"/>
    </row>
    <row r="26" spans="2:16" ht="40">
      <c r="B26" s="19"/>
      <c r="C26" s="15" t="s">
        <v>1423</v>
      </c>
      <c r="D26" s="20">
        <v>1</v>
      </c>
      <c r="E26" s="15"/>
      <c r="F26" s="15" t="s">
        <v>7</v>
      </c>
      <c r="G26" s="15" t="s">
        <v>7</v>
      </c>
      <c r="H26" s="15" t="s">
        <v>2939</v>
      </c>
      <c r="I26" s="21" t="s">
        <v>7</v>
      </c>
      <c r="J26" s="13" t="s">
        <v>193</v>
      </c>
      <c r="K26" s="13" t="s">
        <v>155</v>
      </c>
      <c r="L26" s="13" t="s">
        <v>156</v>
      </c>
      <c r="M26" s="33"/>
      <c r="N26" s="33"/>
      <c r="O26" s="33"/>
      <c r="P26" s="33"/>
    </row>
    <row r="27" spans="2:16" ht="201.65" customHeight="1">
      <c r="B27" s="19"/>
      <c r="C27" s="15"/>
      <c r="D27" s="20">
        <v>0</v>
      </c>
      <c r="E27" s="15" t="s">
        <v>1427</v>
      </c>
      <c r="F27" s="15" t="s">
        <v>2940</v>
      </c>
      <c r="G27" s="15" t="e">
        <v>#N/A</v>
      </c>
      <c r="H27" s="15" t="s">
        <v>2957</v>
      </c>
      <c r="I27" s="21" t="b">
        <v>0</v>
      </c>
      <c r="J27" s="13" t="s">
        <v>194</v>
      </c>
      <c r="K27" s="13" t="s">
        <v>195</v>
      </c>
      <c r="L27" s="13" t="s">
        <v>153</v>
      </c>
      <c r="M27" s="33"/>
      <c r="N27" s="33"/>
      <c r="O27" s="33"/>
      <c r="P27" s="33"/>
    </row>
    <row r="28" spans="2:16" ht="55.5" customHeight="1">
      <c r="B28" s="19"/>
      <c r="C28" s="15"/>
      <c r="D28" s="20">
        <v>0</v>
      </c>
      <c r="E28" s="15" t="s">
        <v>1424</v>
      </c>
      <c r="F28" s="15" t="s">
        <v>2940</v>
      </c>
      <c r="G28" s="15" t="e">
        <v>#N/A</v>
      </c>
      <c r="H28" s="15" t="s">
        <v>2958</v>
      </c>
      <c r="I28" s="21" t="b">
        <v>0</v>
      </c>
      <c r="J28" s="13" t="s">
        <v>196</v>
      </c>
      <c r="K28" s="13" t="s">
        <v>197</v>
      </c>
      <c r="L28" s="13" t="s">
        <v>153</v>
      </c>
      <c r="M28" s="33"/>
      <c r="N28" s="33"/>
      <c r="O28" s="33"/>
      <c r="P28" s="33"/>
    </row>
    <row r="29" spans="2:16" ht="79.5" customHeight="1">
      <c r="B29" s="19"/>
      <c r="C29" s="15"/>
      <c r="D29" s="20">
        <v>0</v>
      </c>
      <c r="E29" s="15" t="s">
        <v>1419</v>
      </c>
      <c r="F29" s="15" t="s">
        <v>2940</v>
      </c>
      <c r="G29" s="15" t="e">
        <v>#N/A</v>
      </c>
      <c r="H29" s="15" t="s">
        <v>2959</v>
      </c>
      <c r="I29" s="21" t="b">
        <v>0</v>
      </c>
      <c r="J29" s="13" t="s">
        <v>198</v>
      </c>
      <c r="K29" s="13" t="s">
        <v>199</v>
      </c>
      <c r="L29" s="13" t="s">
        <v>153</v>
      </c>
      <c r="M29" s="33"/>
      <c r="N29" s="33"/>
      <c r="O29" s="33"/>
      <c r="P29" s="33"/>
    </row>
    <row r="30" spans="2:16" ht="21">
      <c r="B30" s="19" t="s">
        <v>1389</v>
      </c>
      <c r="C30" s="15"/>
      <c r="D30" s="20">
        <v>1</v>
      </c>
      <c r="E30" s="15"/>
      <c r="F30" s="15" t="s">
        <v>7</v>
      </c>
      <c r="G30" s="15" t="s">
        <v>7</v>
      </c>
      <c r="H30" s="15" t="s">
        <v>2939</v>
      </c>
      <c r="I30" s="21" t="s">
        <v>7</v>
      </c>
      <c r="J30" s="13" t="s">
        <v>200</v>
      </c>
      <c r="K30" s="13" t="s">
        <v>155</v>
      </c>
      <c r="L30" s="13" t="s">
        <v>156</v>
      </c>
      <c r="M30" s="33"/>
      <c r="N30" s="33"/>
      <c r="O30" s="33"/>
      <c r="P30" s="33"/>
    </row>
    <row r="31" spans="2:16" ht="30" hidden="1">
      <c r="B31" s="19"/>
      <c r="C31" s="15" t="s">
        <v>1046</v>
      </c>
      <c r="D31" s="20">
        <v>1</v>
      </c>
      <c r="E31" s="15"/>
      <c r="F31" s="15" t="s">
        <v>7</v>
      </c>
      <c r="G31" s="15" t="s">
        <v>7</v>
      </c>
      <c r="H31" s="15" t="s">
        <v>2939</v>
      </c>
      <c r="I31" s="21" t="s">
        <v>7</v>
      </c>
      <c r="J31" s="13" t="s">
        <v>155</v>
      </c>
      <c r="K31" s="13" t="s">
        <v>155</v>
      </c>
      <c r="L31" s="13" t="s">
        <v>156</v>
      </c>
      <c r="M31" s="33"/>
      <c r="N31" s="33"/>
      <c r="O31" s="33"/>
      <c r="P31" s="33"/>
    </row>
    <row r="32" spans="2:16" ht="30">
      <c r="B32" s="19"/>
      <c r="C32" s="15"/>
      <c r="D32" s="20">
        <v>0</v>
      </c>
      <c r="E32" s="15" t="s">
        <v>1416</v>
      </c>
      <c r="F32" s="15" t="s">
        <v>2940</v>
      </c>
      <c r="G32" s="15" t="e">
        <v>#N/A</v>
      </c>
      <c r="H32" s="15" t="s">
        <v>2960</v>
      </c>
      <c r="I32" s="21" t="b">
        <v>0</v>
      </c>
      <c r="J32" s="13" t="s">
        <v>201</v>
      </c>
      <c r="K32" s="13" t="s">
        <v>202</v>
      </c>
      <c r="L32" s="13" t="s">
        <v>153</v>
      </c>
      <c r="M32" s="33"/>
      <c r="N32" s="33"/>
      <c r="O32" s="33"/>
      <c r="P32" s="33"/>
    </row>
    <row r="33" spans="2:16" ht="30">
      <c r="B33" s="19"/>
      <c r="C33" s="15" t="s">
        <v>1406</v>
      </c>
      <c r="D33" s="20">
        <v>1</v>
      </c>
      <c r="E33" s="15"/>
      <c r="F33" s="15" t="s">
        <v>7</v>
      </c>
      <c r="G33" s="15" t="s">
        <v>7</v>
      </c>
      <c r="H33" s="15" t="s">
        <v>2939</v>
      </c>
      <c r="I33" s="21" t="s">
        <v>7</v>
      </c>
      <c r="J33" s="13" t="s">
        <v>203</v>
      </c>
      <c r="K33" s="13" t="s">
        <v>155</v>
      </c>
      <c r="L33" s="13" t="s">
        <v>156</v>
      </c>
      <c r="M33" s="33"/>
      <c r="N33" s="33"/>
      <c r="O33" s="33"/>
      <c r="P33" s="33"/>
    </row>
    <row r="34" spans="2:16" ht="30">
      <c r="B34" s="19"/>
      <c r="C34" s="15"/>
      <c r="D34" s="20">
        <v>0</v>
      </c>
      <c r="E34" s="15" t="s">
        <v>1413</v>
      </c>
      <c r="F34" s="15" t="s">
        <v>2940</v>
      </c>
      <c r="G34" s="15" t="e">
        <v>#N/A</v>
      </c>
      <c r="H34" s="15" t="s">
        <v>2961</v>
      </c>
      <c r="I34" s="21" t="b">
        <v>0</v>
      </c>
      <c r="J34" s="13" t="s">
        <v>204</v>
      </c>
      <c r="K34" s="13" t="s">
        <v>205</v>
      </c>
      <c r="L34" s="13" t="s">
        <v>153</v>
      </c>
      <c r="M34" s="33"/>
      <c r="N34" s="33"/>
      <c r="O34" s="33"/>
      <c r="P34" s="33"/>
    </row>
    <row r="35" spans="2:16" ht="47.5" customHeight="1">
      <c r="B35" s="19"/>
      <c r="C35" s="15"/>
      <c r="D35" s="20">
        <v>0</v>
      </c>
      <c r="E35" s="15" t="s">
        <v>1410</v>
      </c>
      <c r="F35" s="15" t="s">
        <v>2940</v>
      </c>
      <c r="G35" s="15" t="e">
        <v>#N/A</v>
      </c>
      <c r="H35" s="15" t="s">
        <v>2962</v>
      </c>
      <c r="I35" s="21" t="b">
        <v>0</v>
      </c>
      <c r="J35" s="13" t="s">
        <v>206</v>
      </c>
      <c r="K35" s="13" t="s">
        <v>207</v>
      </c>
      <c r="L35" s="13" t="s">
        <v>153</v>
      </c>
      <c r="M35" s="33"/>
      <c r="N35" s="33"/>
      <c r="O35" s="33"/>
      <c r="P35" s="33"/>
    </row>
    <row r="36" spans="2:16" ht="109.5" customHeight="1">
      <c r="B36" s="19"/>
      <c r="C36" s="15"/>
      <c r="D36" s="20">
        <v>0</v>
      </c>
      <c r="E36" s="15" t="s">
        <v>1407</v>
      </c>
      <c r="F36" s="15" t="s">
        <v>2940</v>
      </c>
      <c r="G36" s="15" t="e">
        <v>#N/A</v>
      </c>
      <c r="H36" s="15" t="s">
        <v>2963</v>
      </c>
      <c r="I36" s="21" t="b">
        <v>0</v>
      </c>
      <c r="J36" s="13" t="s">
        <v>208</v>
      </c>
      <c r="K36" s="13" t="s">
        <v>209</v>
      </c>
      <c r="L36" s="13" t="s">
        <v>153</v>
      </c>
      <c r="M36" s="33"/>
      <c r="N36" s="33"/>
      <c r="O36" s="33"/>
      <c r="P36" s="33"/>
    </row>
    <row r="37" spans="2:16" ht="45.75" customHeight="1">
      <c r="B37" s="19"/>
      <c r="C37" s="15"/>
      <c r="D37" s="20">
        <v>0</v>
      </c>
      <c r="E37" s="15" t="s">
        <v>1403</v>
      </c>
      <c r="F37" s="15" t="s">
        <v>2940</v>
      </c>
      <c r="G37" s="15" t="e">
        <v>#N/A</v>
      </c>
      <c r="H37" s="15" t="s">
        <v>2964</v>
      </c>
      <c r="I37" s="21" t="b">
        <v>0</v>
      </c>
      <c r="J37" s="13" t="s">
        <v>210</v>
      </c>
      <c r="K37" s="13" t="s">
        <v>211</v>
      </c>
      <c r="L37" s="13" t="s">
        <v>153</v>
      </c>
      <c r="M37" s="33"/>
      <c r="N37" s="33"/>
      <c r="O37" s="33"/>
      <c r="P37" s="33"/>
    </row>
    <row r="38" spans="2:16" ht="40">
      <c r="B38" s="19"/>
      <c r="C38" s="15" t="s">
        <v>1390</v>
      </c>
      <c r="D38" s="20">
        <v>1</v>
      </c>
      <c r="E38" s="15"/>
      <c r="F38" s="15" t="s">
        <v>7</v>
      </c>
      <c r="G38" s="15" t="s">
        <v>7</v>
      </c>
      <c r="H38" s="15" t="s">
        <v>2939</v>
      </c>
      <c r="I38" s="21" t="s">
        <v>7</v>
      </c>
      <c r="J38" s="13" t="s">
        <v>212</v>
      </c>
      <c r="K38" s="13" t="s">
        <v>155</v>
      </c>
      <c r="L38" s="13" t="s">
        <v>156</v>
      </c>
      <c r="M38" s="33"/>
      <c r="N38" s="33"/>
      <c r="O38" s="33"/>
      <c r="P38" s="33"/>
    </row>
    <row r="39" spans="2:16" ht="55.5" customHeight="1">
      <c r="B39" s="19"/>
      <c r="C39" s="15"/>
      <c r="D39" s="20">
        <v>0</v>
      </c>
      <c r="E39" s="15" t="s">
        <v>1400</v>
      </c>
      <c r="F39" s="15" t="s">
        <v>2940</v>
      </c>
      <c r="G39" s="15" t="e">
        <v>#N/A</v>
      </c>
      <c r="H39" s="15" t="s">
        <v>2965</v>
      </c>
      <c r="I39" s="21" t="b">
        <v>0</v>
      </c>
      <c r="J39" s="13" t="s">
        <v>213</v>
      </c>
      <c r="K39" s="13" t="s">
        <v>214</v>
      </c>
      <c r="L39" s="13" t="s">
        <v>153</v>
      </c>
      <c r="M39" s="33"/>
      <c r="N39" s="33"/>
      <c r="O39" s="33"/>
      <c r="P39" s="33"/>
    </row>
    <row r="40" spans="2:16" ht="156" customHeight="1">
      <c r="B40" s="19"/>
      <c r="C40" s="15"/>
      <c r="D40" s="20">
        <v>0</v>
      </c>
      <c r="E40" s="15" t="s">
        <v>1397</v>
      </c>
      <c r="F40" s="15" t="s">
        <v>2940</v>
      </c>
      <c r="G40" s="15" t="e">
        <v>#N/A</v>
      </c>
      <c r="H40" s="15" t="s">
        <v>2966</v>
      </c>
      <c r="I40" s="21" t="b">
        <v>0</v>
      </c>
      <c r="J40" s="13" t="s">
        <v>215</v>
      </c>
      <c r="K40" s="13" t="s">
        <v>216</v>
      </c>
      <c r="L40" s="13" t="s">
        <v>153</v>
      </c>
      <c r="M40" s="33"/>
      <c r="N40" s="33"/>
      <c r="O40" s="33"/>
      <c r="P40" s="33"/>
    </row>
    <row r="41" spans="2:16" ht="42.75" customHeight="1">
      <c r="B41" s="19"/>
      <c r="C41" s="15"/>
      <c r="D41" s="20">
        <v>0</v>
      </c>
      <c r="E41" s="15" t="s">
        <v>1394</v>
      </c>
      <c r="F41" s="15" t="s">
        <v>2940</v>
      </c>
      <c r="G41" s="15" t="e">
        <v>#N/A</v>
      </c>
      <c r="H41" s="15" t="s">
        <v>2967</v>
      </c>
      <c r="I41" s="21" t="b">
        <v>0</v>
      </c>
      <c r="J41" s="13" t="s">
        <v>217</v>
      </c>
      <c r="K41" s="13" t="s">
        <v>218</v>
      </c>
      <c r="L41" s="13" t="s">
        <v>153</v>
      </c>
      <c r="M41" s="33"/>
      <c r="N41" s="33"/>
      <c r="O41" s="33"/>
      <c r="P41" s="33"/>
    </row>
    <row r="42" spans="2:16" ht="54.75" customHeight="1">
      <c r="B42" s="19"/>
      <c r="C42" s="15"/>
      <c r="D42" s="20">
        <v>0</v>
      </c>
      <c r="E42" s="15" t="s">
        <v>1391</v>
      </c>
      <c r="F42" s="15" t="s">
        <v>2940</v>
      </c>
      <c r="G42" s="15" t="e">
        <v>#N/A</v>
      </c>
      <c r="H42" s="15" t="s">
        <v>2968</v>
      </c>
      <c r="I42" s="21" t="b">
        <v>0</v>
      </c>
      <c r="J42" s="13" t="s">
        <v>219</v>
      </c>
      <c r="K42" s="13" t="s">
        <v>220</v>
      </c>
      <c r="L42" s="13" t="s">
        <v>153</v>
      </c>
      <c r="M42" s="33"/>
      <c r="N42" s="33"/>
      <c r="O42" s="33"/>
      <c r="P42" s="33"/>
    </row>
    <row r="43" spans="2:16" ht="71.5" customHeight="1">
      <c r="B43" s="19"/>
      <c r="C43" s="15"/>
      <c r="D43" s="20">
        <v>0</v>
      </c>
      <c r="E43" s="15" t="s">
        <v>1386</v>
      </c>
      <c r="F43" s="15" t="s">
        <v>2940</v>
      </c>
      <c r="G43" s="15" t="e">
        <v>#N/A</v>
      </c>
      <c r="H43" s="15" t="s">
        <v>2969</v>
      </c>
      <c r="I43" s="21" t="b">
        <v>0</v>
      </c>
      <c r="J43" s="13" t="s">
        <v>221</v>
      </c>
      <c r="K43" s="13" t="s">
        <v>222</v>
      </c>
      <c r="L43" s="13" t="s">
        <v>153</v>
      </c>
      <c r="M43" s="33"/>
      <c r="N43" s="33"/>
      <c r="O43" s="33"/>
      <c r="P43" s="33"/>
    </row>
    <row r="44" spans="2:16" ht="21">
      <c r="B44" s="19" t="s">
        <v>1344</v>
      </c>
      <c r="C44" s="15"/>
      <c r="D44" s="20">
        <v>1</v>
      </c>
      <c r="E44" s="15"/>
      <c r="F44" s="15" t="s">
        <v>7</v>
      </c>
      <c r="G44" s="15" t="s">
        <v>7</v>
      </c>
      <c r="H44" s="15" t="s">
        <v>2939</v>
      </c>
      <c r="I44" s="21" t="s">
        <v>7</v>
      </c>
      <c r="J44" s="13" t="s">
        <v>223</v>
      </c>
      <c r="K44" s="13" t="s">
        <v>155</v>
      </c>
      <c r="L44" s="13" t="s">
        <v>156</v>
      </c>
      <c r="M44" s="33"/>
      <c r="N44" s="33"/>
      <c r="O44" s="33"/>
      <c r="P44" s="33"/>
    </row>
    <row r="45" spans="2:16" ht="30" hidden="1">
      <c r="B45" s="19"/>
      <c r="C45" s="15" t="s">
        <v>1046</v>
      </c>
      <c r="D45" s="20">
        <v>1</v>
      </c>
      <c r="E45" s="15"/>
      <c r="F45" s="15" t="s">
        <v>7</v>
      </c>
      <c r="G45" s="15" t="s">
        <v>7</v>
      </c>
      <c r="H45" s="15" t="s">
        <v>2939</v>
      </c>
      <c r="I45" s="21" t="s">
        <v>7</v>
      </c>
      <c r="J45" s="13" t="s">
        <v>155</v>
      </c>
      <c r="K45" s="13" t="s">
        <v>155</v>
      </c>
      <c r="L45" s="13" t="s">
        <v>156</v>
      </c>
      <c r="M45" s="33"/>
      <c r="N45" s="33"/>
      <c r="O45" s="33"/>
      <c r="P45" s="33"/>
    </row>
    <row r="46" spans="2:16" ht="107.25" customHeight="1">
      <c r="B46" s="19"/>
      <c r="C46" s="15"/>
      <c r="D46" s="20">
        <v>0</v>
      </c>
      <c r="E46" s="15" t="s">
        <v>1383</v>
      </c>
      <c r="F46" s="15" t="s">
        <v>2940</v>
      </c>
      <c r="G46" s="15" t="e">
        <v>#N/A</v>
      </c>
      <c r="H46" s="15" t="s">
        <v>2970</v>
      </c>
      <c r="I46" s="21" t="b">
        <v>0</v>
      </c>
      <c r="J46" s="13" t="s">
        <v>224</v>
      </c>
      <c r="K46" s="13" t="s">
        <v>225</v>
      </c>
      <c r="L46" s="13" t="s">
        <v>153</v>
      </c>
      <c r="M46" s="33"/>
      <c r="N46" s="33"/>
      <c r="O46" s="33"/>
      <c r="P46" s="33"/>
    </row>
    <row r="47" spans="2:16" ht="43.5" customHeight="1">
      <c r="B47" s="19"/>
      <c r="C47" s="15"/>
      <c r="D47" s="20">
        <v>0</v>
      </c>
      <c r="E47" s="15" t="s">
        <v>1380</v>
      </c>
      <c r="F47" s="15" t="s">
        <v>2940</v>
      </c>
      <c r="G47" s="15" t="e">
        <v>#N/A</v>
      </c>
      <c r="H47" s="15" t="s">
        <v>2971</v>
      </c>
      <c r="I47" s="21" t="b">
        <v>0</v>
      </c>
      <c r="J47" s="13" t="s">
        <v>226</v>
      </c>
      <c r="K47" s="13" t="s">
        <v>227</v>
      </c>
      <c r="L47" s="13" t="s">
        <v>153</v>
      </c>
      <c r="M47" s="33"/>
      <c r="N47" s="33"/>
      <c r="O47" s="33"/>
      <c r="P47" s="33"/>
    </row>
    <row r="48" spans="2:16" ht="42" customHeight="1">
      <c r="B48" s="19"/>
      <c r="C48" s="15"/>
      <c r="D48" s="20">
        <v>0</v>
      </c>
      <c r="E48" s="15" t="s">
        <v>1377</v>
      </c>
      <c r="F48" s="15" t="s">
        <v>2940</v>
      </c>
      <c r="G48" s="15" t="e">
        <v>#N/A</v>
      </c>
      <c r="H48" s="15" t="s">
        <v>2972</v>
      </c>
      <c r="I48" s="21" t="b">
        <v>0</v>
      </c>
      <c r="J48" s="13" t="s">
        <v>228</v>
      </c>
      <c r="K48" s="13" t="s">
        <v>229</v>
      </c>
      <c r="L48" s="13" t="s">
        <v>153</v>
      </c>
      <c r="M48" s="33"/>
      <c r="N48" s="33"/>
      <c r="O48" s="33"/>
      <c r="P48" s="33"/>
    </row>
    <row r="49" spans="2:16" ht="90" customHeight="1">
      <c r="B49" s="19"/>
      <c r="C49" s="15"/>
      <c r="D49" s="20">
        <v>0</v>
      </c>
      <c r="E49" s="15" t="s">
        <v>1374</v>
      </c>
      <c r="F49" s="15" t="s">
        <v>2940</v>
      </c>
      <c r="G49" s="15" t="e">
        <v>#N/A</v>
      </c>
      <c r="H49" s="15" t="s">
        <v>2973</v>
      </c>
      <c r="I49" s="21" t="b">
        <v>0</v>
      </c>
      <c r="J49" s="13" t="s">
        <v>230</v>
      </c>
      <c r="K49" s="13" t="s">
        <v>231</v>
      </c>
      <c r="L49" s="13" t="s">
        <v>153</v>
      </c>
      <c r="M49" s="33"/>
      <c r="N49" s="33"/>
      <c r="O49" s="33"/>
      <c r="P49" s="33"/>
    </row>
    <row r="50" spans="2:16" ht="45.65" customHeight="1">
      <c r="B50" s="19"/>
      <c r="C50" s="15" t="s">
        <v>1358</v>
      </c>
      <c r="D50" s="20">
        <v>1</v>
      </c>
      <c r="E50" s="15"/>
      <c r="F50" s="15" t="s">
        <v>7</v>
      </c>
      <c r="G50" s="15" t="s">
        <v>7</v>
      </c>
      <c r="H50" s="15" t="s">
        <v>2939</v>
      </c>
      <c r="I50" s="21" t="s">
        <v>7</v>
      </c>
      <c r="J50" s="13" t="s">
        <v>232</v>
      </c>
      <c r="K50" s="13" t="s">
        <v>155</v>
      </c>
      <c r="L50" s="13" t="s">
        <v>156</v>
      </c>
      <c r="M50" s="33"/>
      <c r="N50" s="33"/>
      <c r="O50" s="33"/>
      <c r="P50" s="33"/>
    </row>
    <row r="51" spans="2:16" ht="30">
      <c r="B51" s="19"/>
      <c r="C51" s="15"/>
      <c r="D51" s="20">
        <v>0</v>
      </c>
      <c r="E51" s="15" t="s">
        <v>1371</v>
      </c>
      <c r="F51" s="15" t="s">
        <v>2940</v>
      </c>
      <c r="G51" s="15" t="e">
        <v>#N/A</v>
      </c>
      <c r="H51" s="15" t="s">
        <v>2974</v>
      </c>
      <c r="I51" s="21" t="b">
        <v>0</v>
      </c>
      <c r="J51" s="13" t="s">
        <v>233</v>
      </c>
      <c r="K51" s="13" t="s">
        <v>234</v>
      </c>
      <c r="L51" s="13" t="s">
        <v>153</v>
      </c>
      <c r="M51" s="33"/>
      <c r="N51" s="33"/>
      <c r="O51" s="33"/>
      <c r="P51" s="33"/>
    </row>
    <row r="52" spans="2:16" ht="30">
      <c r="B52" s="19"/>
      <c r="C52" s="15"/>
      <c r="D52" s="20">
        <v>0</v>
      </c>
      <c r="E52" s="15" t="s">
        <v>1368</v>
      </c>
      <c r="F52" s="15" t="s">
        <v>2940</v>
      </c>
      <c r="G52" s="15" t="e">
        <v>#N/A</v>
      </c>
      <c r="H52" s="15" t="s">
        <v>2975</v>
      </c>
      <c r="I52" s="21" t="b">
        <v>0</v>
      </c>
      <c r="J52" s="13" t="s">
        <v>235</v>
      </c>
      <c r="K52" s="13" t="s">
        <v>236</v>
      </c>
      <c r="L52" s="13" t="s">
        <v>153</v>
      </c>
      <c r="M52" s="33"/>
      <c r="N52" s="33"/>
      <c r="O52" s="33"/>
      <c r="P52" s="33"/>
    </row>
    <row r="53" spans="2:16" ht="30">
      <c r="B53" s="19"/>
      <c r="C53" s="15"/>
      <c r="D53" s="20">
        <v>0</v>
      </c>
      <c r="E53" s="15" t="s">
        <v>1365</v>
      </c>
      <c r="F53" s="15" t="s">
        <v>2940</v>
      </c>
      <c r="G53" s="15" t="e">
        <v>#N/A</v>
      </c>
      <c r="H53" s="15" t="s">
        <v>2976</v>
      </c>
      <c r="I53" s="21" t="b">
        <v>0</v>
      </c>
      <c r="J53" s="13" t="s">
        <v>237</v>
      </c>
      <c r="K53" s="13" t="s">
        <v>238</v>
      </c>
      <c r="L53" s="13" t="s">
        <v>153</v>
      </c>
      <c r="M53" s="33"/>
      <c r="N53" s="33"/>
      <c r="O53" s="33"/>
      <c r="P53" s="33"/>
    </row>
    <row r="54" spans="2:16" ht="42" customHeight="1">
      <c r="B54" s="19"/>
      <c r="C54" s="15"/>
      <c r="D54" s="20">
        <v>0</v>
      </c>
      <c r="E54" s="15" t="s">
        <v>1362</v>
      </c>
      <c r="F54" s="15" t="s">
        <v>2940</v>
      </c>
      <c r="G54" s="15" t="e">
        <v>#N/A</v>
      </c>
      <c r="H54" s="15" t="s">
        <v>2977</v>
      </c>
      <c r="I54" s="21" t="b">
        <v>0</v>
      </c>
      <c r="J54" s="13" t="s">
        <v>239</v>
      </c>
      <c r="K54" s="13" t="s">
        <v>240</v>
      </c>
      <c r="L54" s="13" t="s">
        <v>153</v>
      </c>
      <c r="M54" s="33"/>
      <c r="N54" s="33"/>
      <c r="O54" s="33"/>
      <c r="P54" s="33"/>
    </row>
    <row r="55" spans="2:16" ht="30">
      <c r="B55" s="19"/>
      <c r="C55" s="15"/>
      <c r="D55" s="20">
        <v>0</v>
      </c>
      <c r="E55" s="15" t="s">
        <v>1359</v>
      </c>
      <c r="F55" s="15" t="s">
        <v>2940</v>
      </c>
      <c r="G55" s="15" t="e">
        <v>#N/A</v>
      </c>
      <c r="H55" s="15" t="s">
        <v>2978</v>
      </c>
      <c r="I55" s="21" t="b">
        <v>0</v>
      </c>
      <c r="J55" s="13" t="s">
        <v>241</v>
      </c>
      <c r="K55" s="13" t="s">
        <v>242</v>
      </c>
      <c r="L55" s="13" t="s">
        <v>153</v>
      </c>
      <c r="M55" s="33"/>
      <c r="N55" s="33"/>
      <c r="O55" s="33"/>
      <c r="P55" s="33"/>
    </row>
    <row r="56" spans="2:16" ht="42" customHeight="1">
      <c r="B56" s="19"/>
      <c r="C56" s="15"/>
      <c r="D56" s="20">
        <v>0</v>
      </c>
      <c r="E56" s="15" t="s">
        <v>1355</v>
      </c>
      <c r="F56" s="15" t="s">
        <v>2940</v>
      </c>
      <c r="G56" s="15" t="e">
        <v>#N/A</v>
      </c>
      <c r="H56" s="15" t="s">
        <v>2979</v>
      </c>
      <c r="I56" s="21" t="b">
        <v>0</v>
      </c>
      <c r="J56" s="13" t="s">
        <v>243</v>
      </c>
      <c r="K56" s="13" t="s">
        <v>244</v>
      </c>
      <c r="L56" s="13" t="s">
        <v>153</v>
      </c>
      <c r="M56" s="33"/>
      <c r="N56" s="33"/>
      <c r="O56" s="33"/>
      <c r="P56" s="33"/>
    </row>
    <row r="57" spans="2:16" ht="30">
      <c r="B57" s="19"/>
      <c r="C57" s="15" t="s">
        <v>1345</v>
      </c>
      <c r="D57" s="20">
        <v>1</v>
      </c>
      <c r="E57" s="15"/>
      <c r="F57" s="15" t="s">
        <v>7</v>
      </c>
      <c r="G57" s="15" t="s">
        <v>7</v>
      </c>
      <c r="H57" s="15" t="s">
        <v>2939</v>
      </c>
      <c r="I57" s="21" t="s">
        <v>7</v>
      </c>
      <c r="J57" s="13" t="s">
        <v>245</v>
      </c>
      <c r="K57" s="13" t="s">
        <v>155</v>
      </c>
      <c r="L57" s="13" t="s">
        <v>156</v>
      </c>
      <c r="M57" s="33"/>
      <c r="N57" s="33"/>
      <c r="O57" s="33"/>
      <c r="P57" s="33"/>
    </row>
    <row r="58" spans="2:16" ht="54" customHeight="1">
      <c r="B58" s="19"/>
      <c r="C58" s="15"/>
      <c r="D58" s="20">
        <v>0</v>
      </c>
      <c r="E58" s="15" t="s">
        <v>1352</v>
      </c>
      <c r="F58" s="15" t="s">
        <v>2940</v>
      </c>
      <c r="G58" s="15" t="e">
        <v>#N/A</v>
      </c>
      <c r="H58" s="15" t="s">
        <v>2980</v>
      </c>
      <c r="I58" s="21" t="b">
        <v>0</v>
      </c>
      <c r="J58" s="13" t="s">
        <v>246</v>
      </c>
      <c r="K58" s="13" t="s">
        <v>247</v>
      </c>
      <c r="L58" s="13" t="s">
        <v>153</v>
      </c>
      <c r="M58" s="33"/>
      <c r="N58" s="33"/>
      <c r="O58" s="33"/>
      <c r="P58" s="33"/>
    </row>
    <row r="59" spans="2:16" ht="30">
      <c r="B59" s="19"/>
      <c r="C59" s="15"/>
      <c r="D59" s="20">
        <v>0</v>
      </c>
      <c r="E59" s="15" t="s">
        <v>1349</v>
      </c>
      <c r="F59" s="15" t="s">
        <v>2940</v>
      </c>
      <c r="G59" s="15" t="e">
        <v>#N/A</v>
      </c>
      <c r="H59" s="15" t="s">
        <v>2981</v>
      </c>
      <c r="I59" s="21" t="b">
        <v>0</v>
      </c>
      <c r="J59" s="13" t="s">
        <v>248</v>
      </c>
      <c r="K59" s="13" t="s">
        <v>249</v>
      </c>
      <c r="L59" s="13" t="s">
        <v>153</v>
      </c>
      <c r="M59" s="33"/>
      <c r="N59" s="33"/>
      <c r="O59" s="33"/>
      <c r="P59" s="33"/>
    </row>
    <row r="60" spans="2:16" ht="30">
      <c r="B60" s="19"/>
      <c r="C60" s="15"/>
      <c r="D60" s="20">
        <v>0</v>
      </c>
      <c r="E60" s="15" t="s">
        <v>1346</v>
      </c>
      <c r="F60" s="15" t="s">
        <v>2940</v>
      </c>
      <c r="G60" s="15" t="e">
        <v>#N/A</v>
      </c>
      <c r="H60" s="15" t="s">
        <v>2982</v>
      </c>
      <c r="I60" s="21" t="b">
        <v>0</v>
      </c>
      <c r="J60" s="13" t="s">
        <v>250</v>
      </c>
      <c r="K60" s="13" t="s">
        <v>251</v>
      </c>
      <c r="L60" s="13" t="s">
        <v>153</v>
      </c>
      <c r="M60" s="33"/>
      <c r="N60" s="33"/>
      <c r="O60" s="33"/>
      <c r="P60" s="33"/>
    </row>
    <row r="61" spans="2:16" ht="74.25" customHeight="1">
      <c r="B61" s="19"/>
      <c r="C61" s="15"/>
      <c r="D61" s="20">
        <v>0</v>
      </c>
      <c r="E61" s="15" t="s">
        <v>1341</v>
      </c>
      <c r="F61" s="15" t="s">
        <v>2940</v>
      </c>
      <c r="G61" s="15" t="e">
        <v>#N/A</v>
      </c>
      <c r="H61" s="15" t="s">
        <v>2983</v>
      </c>
      <c r="I61" s="21" t="b">
        <v>0</v>
      </c>
      <c r="J61" s="13" t="s">
        <v>252</v>
      </c>
      <c r="K61" s="13" t="s">
        <v>253</v>
      </c>
      <c r="L61" s="13" t="s">
        <v>153</v>
      </c>
      <c r="M61" s="33"/>
      <c r="N61" s="33"/>
      <c r="O61" s="33"/>
      <c r="P61" s="33"/>
    </row>
    <row r="62" spans="2:16" ht="21">
      <c r="B62" s="19" t="s">
        <v>1328</v>
      </c>
      <c r="C62" s="15"/>
      <c r="D62" s="20">
        <v>1</v>
      </c>
      <c r="E62" s="15"/>
      <c r="F62" s="15" t="s">
        <v>7</v>
      </c>
      <c r="G62" s="15" t="s">
        <v>7</v>
      </c>
      <c r="H62" s="15" t="s">
        <v>2939</v>
      </c>
      <c r="I62" s="21" t="s">
        <v>7</v>
      </c>
      <c r="J62" s="13" t="s">
        <v>254</v>
      </c>
      <c r="K62" s="13" t="s">
        <v>155</v>
      </c>
      <c r="L62" s="13" t="s">
        <v>156</v>
      </c>
      <c r="M62" s="33"/>
      <c r="N62" s="33"/>
      <c r="O62" s="33"/>
      <c r="P62" s="33"/>
    </row>
    <row r="63" spans="2:16" ht="30" hidden="1">
      <c r="B63" s="19"/>
      <c r="C63" s="15" t="s">
        <v>1046</v>
      </c>
      <c r="D63" s="20">
        <v>1</v>
      </c>
      <c r="E63" s="15"/>
      <c r="F63" s="15" t="s">
        <v>7</v>
      </c>
      <c r="G63" s="15" t="s">
        <v>7</v>
      </c>
      <c r="H63" s="15" t="s">
        <v>2939</v>
      </c>
      <c r="I63" s="21" t="s">
        <v>7</v>
      </c>
      <c r="J63" s="13" t="s">
        <v>155</v>
      </c>
      <c r="K63" s="13" t="s">
        <v>155</v>
      </c>
      <c r="L63" s="13" t="s">
        <v>156</v>
      </c>
      <c r="M63" s="33"/>
      <c r="N63" s="33"/>
      <c r="O63" s="33"/>
      <c r="P63" s="33"/>
    </row>
    <row r="64" spans="2:16" ht="41.25" customHeight="1">
      <c r="B64" s="19"/>
      <c r="C64" s="15"/>
      <c r="D64" s="20">
        <v>0</v>
      </c>
      <c r="E64" s="15" t="s">
        <v>1338</v>
      </c>
      <c r="F64" s="15" t="s">
        <v>2940</v>
      </c>
      <c r="G64" s="15" t="e">
        <v>#N/A</v>
      </c>
      <c r="H64" s="15" t="s">
        <v>2984</v>
      </c>
      <c r="I64" s="21" t="b">
        <v>0</v>
      </c>
      <c r="J64" s="13" t="s">
        <v>255</v>
      </c>
      <c r="K64" s="13" t="s">
        <v>256</v>
      </c>
      <c r="L64" s="13" t="s">
        <v>153</v>
      </c>
      <c r="M64" s="33"/>
      <c r="N64" s="33"/>
      <c r="O64" s="33"/>
      <c r="P64" s="33"/>
    </row>
    <row r="65" spans="2:16" ht="39" customHeight="1">
      <c r="B65" s="19"/>
      <c r="C65" s="15"/>
      <c r="D65" s="20">
        <v>0</v>
      </c>
      <c r="E65" s="15" t="s">
        <v>1335</v>
      </c>
      <c r="F65" s="15" t="s">
        <v>2940</v>
      </c>
      <c r="G65" s="15" t="e">
        <v>#N/A</v>
      </c>
      <c r="H65" s="15" t="s">
        <v>2985</v>
      </c>
      <c r="I65" s="21" t="b">
        <v>0</v>
      </c>
      <c r="J65" s="13" t="s">
        <v>257</v>
      </c>
      <c r="K65" s="13" t="s">
        <v>258</v>
      </c>
      <c r="L65" s="13" t="s">
        <v>153</v>
      </c>
      <c r="M65" s="33"/>
      <c r="N65" s="33"/>
      <c r="O65" s="33"/>
      <c r="P65" s="33"/>
    </row>
    <row r="66" spans="2:16" ht="30">
      <c r="B66" s="19"/>
      <c r="C66" s="15"/>
      <c r="D66" s="20">
        <v>0</v>
      </c>
      <c r="E66" s="15" t="s">
        <v>1332</v>
      </c>
      <c r="F66" s="15" t="s">
        <v>2940</v>
      </c>
      <c r="G66" s="15" t="e">
        <v>#N/A</v>
      </c>
      <c r="H66" s="15" t="s">
        <v>2986</v>
      </c>
      <c r="I66" s="21" t="b">
        <v>0</v>
      </c>
      <c r="J66" s="13" t="s">
        <v>259</v>
      </c>
      <c r="K66" s="13" t="s">
        <v>260</v>
      </c>
      <c r="L66" s="13" t="s">
        <v>153</v>
      </c>
      <c r="M66" s="33"/>
      <c r="N66" s="33"/>
      <c r="O66" s="33"/>
      <c r="P66" s="33"/>
    </row>
    <row r="67" spans="2:16" ht="30">
      <c r="B67" s="19"/>
      <c r="C67" s="15"/>
      <c r="D67" s="20">
        <v>0</v>
      </c>
      <c r="E67" s="15" t="s">
        <v>1329</v>
      </c>
      <c r="F67" s="15" t="s">
        <v>2940</v>
      </c>
      <c r="G67" s="15" t="e">
        <v>#N/A</v>
      </c>
      <c r="H67" s="15" t="s">
        <v>2987</v>
      </c>
      <c r="I67" s="21" t="b">
        <v>0</v>
      </c>
      <c r="J67" s="13" t="s">
        <v>261</v>
      </c>
      <c r="K67" s="13" t="s">
        <v>262</v>
      </c>
      <c r="L67" s="13" t="s">
        <v>153</v>
      </c>
      <c r="M67" s="33"/>
      <c r="N67" s="33"/>
      <c r="O67" s="33"/>
      <c r="P67" s="33"/>
    </row>
    <row r="68" spans="2:16" ht="86.25" customHeight="1">
      <c r="B68" s="19"/>
      <c r="C68" s="15"/>
      <c r="D68" s="20">
        <v>0</v>
      </c>
      <c r="E68" s="15" t="s">
        <v>1325</v>
      </c>
      <c r="F68" s="15" t="s">
        <v>2940</v>
      </c>
      <c r="G68" s="15" t="e">
        <v>#N/A</v>
      </c>
      <c r="H68" s="15" t="s">
        <v>2988</v>
      </c>
      <c r="I68" s="21" t="b">
        <v>0</v>
      </c>
      <c r="J68" s="13" t="s">
        <v>263</v>
      </c>
      <c r="K68" s="13" t="s">
        <v>264</v>
      </c>
      <c r="L68" s="13" t="s">
        <v>153</v>
      </c>
      <c r="M68" s="33"/>
      <c r="N68" s="33"/>
      <c r="O68" s="33"/>
      <c r="P68" s="33"/>
    </row>
    <row r="69" spans="2:16" ht="31.5">
      <c r="B69" s="19" t="s">
        <v>1231</v>
      </c>
      <c r="C69" s="15"/>
      <c r="D69" s="20">
        <v>1</v>
      </c>
      <c r="E69" s="15"/>
      <c r="F69" s="15" t="s">
        <v>7</v>
      </c>
      <c r="G69" s="15" t="s">
        <v>7</v>
      </c>
      <c r="H69" s="15" t="s">
        <v>2939</v>
      </c>
      <c r="I69" s="21" t="s">
        <v>7</v>
      </c>
      <c r="J69" s="13" t="s">
        <v>265</v>
      </c>
      <c r="K69" s="13" t="s">
        <v>155</v>
      </c>
      <c r="L69" s="13" t="s">
        <v>156</v>
      </c>
      <c r="M69" s="33"/>
      <c r="N69" s="33"/>
      <c r="O69" s="33"/>
      <c r="P69" s="33"/>
    </row>
    <row r="70" spans="2:16" ht="54" customHeight="1">
      <c r="B70" s="19"/>
      <c r="C70" s="15"/>
      <c r="D70" s="20">
        <v>0</v>
      </c>
      <c r="E70" s="15" t="s">
        <v>1322</v>
      </c>
      <c r="F70" s="15" t="s">
        <v>2940</v>
      </c>
      <c r="G70" s="15" t="e">
        <v>#N/A</v>
      </c>
      <c r="H70" s="15" t="s">
        <v>2989</v>
      </c>
      <c r="I70" s="21" t="b">
        <v>0</v>
      </c>
      <c r="J70" s="13" t="s">
        <v>266</v>
      </c>
      <c r="K70" s="13" t="s">
        <v>267</v>
      </c>
      <c r="L70" s="13" t="s">
        <v>153</v>
      </c>
      <c r="M70" s="33"/>
      <c r="N70" s="33"/>
      <c r="O70" s="33"/>
      <c r="P70" s="33"/>
    </row>
    <row r="71" spans="2:16" ht="39" customHeight="1">
      <c r="B71" s="19"/>
      <c r="C71" s="15"/>
      <c r="D71" s="20">
        <v>0</v>
      </c>
      <c r="E71" s="15" t="s">
        <v>1319</v>
      </c>
      <c r="F71" s="15" t="s">
        <v>2940</v>
      </c>
      <c r="G71" s="15" t="e">
        <v>#N/A</v>
      </c>
      <c r="H71" s="15" t="s">
        <v>2990</v>
      </c>
      <c r="I71" s="21" t="b">
        <v>0</v>
      </c>
      <c r="J71" s="13" t="s">
        <v>268</v>
      </c>
      <c r="K71" s="13" t="s">
        <v>269</v>
      </c>
      <c r="L71" s="13" t="s">
        <v>153</v>
      </c>
      <c r="M71" s="33"/>
      <c r="N71" s="33"/>
      <c r="O71" s="33"/>
      <c r="P71" s="33"/>
    </row>
    <row r="72" spans="2:16" ht="30">
      <c r="B72" s="19"/>
      <c r="C72" s="15" t="s">
        <v>1291</v>
      </c>
      <c r="D72" s="20">
        <v>1</v>
      </c>
      <c r="E72" s="15"/>
      <c r="F72" s="15" t="s">
        <v>7</v>
      </c>
      <c r="G72" s="15" t="s">
        <v>7</v>
      </c>
      <c r="H72" s="15" t="s">
        <v>2939</v>
      </c>
      <c r="I72" s="21" t="s">
        <v>7</v>
      </c>
      <c r="J72" s="13" t="s">
        <v>270</v>
      </c>
      <c r="K72" s="13" t="s">
        <v>155</v>
      </c>
      <c r="L72" s="13" t="s">
        <v>156</v>
      </c>
      <c r="M72" s="33"/>
      <c r="N72" s="33"/>
      <c r="O72" s="33"/>
      <c r="P72" s="33"/>
    </row>
    <row r="73" spans="2:16" ht="30">
      <c r="B73" s="19"/>
      <c r="C73" s="15"/>
      <c r="D73" s="20">
        <v>0</v>
      </c>
      <c r="E73" s="15" t="s">
        <v>1316</v>
      </c>
      <c r="F73" s="15" t="s">
        <v>2940</v>
      </c>
      <c r="G73" s="15" t="e">
        <v>#N/A</v>
      </c>
      <c r="H73" s="15" t="s">
        <v>2991</v>
      </c>
      <c r="I73" s="21" t="b">
        <v>0</v>
      </c>
      <c r="J73" s="13" t="s">
        <v>271</v>
      </c>
      <c r="K73" s="13" t="s">
        <v>272</v>
      </c>
      <c r="L73" s="13" t="s">
        <v>153</v>
      </c>
      <c r="M73" s="33"/>
      <c r="N73" s="33"/>
      <c r="O73" s="33"/>
      <c r="P73" s="33"/>
    </row>
    <row r="74" spans="2:16" ht="32.5" customHeight="1">
      <c r="B74" s="19"/>
      <c r="C74" s="15"/>
      <c r="D74" s="20">
        <v>0</v>
      </c>
      <c r="E74" s="15" t="s">
        <v>1313</v>
      </c>
      <c r="F74" s="15" t="s">
        <v>2940</v>
      </c>
      <c r="G74" s="15" t="e">
        <v>#N/A</v>
      </c>
      <c r="H74" s="15" t="s">
        <v>2992</v>
      </c>
      <c r="I74" s="21" t="b">
        <v>0</v>
      </c>
      <c r="J74" s="13" t="s">
        <v>273</v>
      </c>
      <c r="K74" s="13" t="s">
        <v>274</v>
      </c>
      <c r="L74" s="13" t="s">
        <v>153</v>
      </c>
      <c r="M74" s="33"/>
      <c r="N74" s="33"/>
      <c r="O74" s="33"/>
      <c r="P74" s="33"/>
    </row>
    <row r="75" spans="2:16" ht="92" customHeight="1">
      <c r="B75" s="19"/>
      <c r="C75" s="15"/>
      <c r="D75" s="20">
        <v>0</v>
      </c>
      <c r="E75" s="15" t="s">
        <v>1310</v>
      </c>
      <c r="F75" s="15" t="s">
        <v>2940</v>
      </c>
      <c r="G75" s="15" t="e">
        <v>#N/A</v>
      </c>
      <c r="H75" s="15" t="s">
        <v>2993</v>
      </c>
      <c r="I75" s="21" t="b">
        <v>0</v>
      </c>
      <c r="J75" s="13" t="s">
        <v>275</v>
      </c>
      <c r="K75" s="13" t="s">
        <v>276</v>
      </c>
      <c r="L75" s="13" t="s">
        <v>153</v>
      </c>
      <c r="M75" s="33"/>
      <c r="N75" s="33"/>
      <c r="O75" s="33"/>
      <c r="P75" s="33"/>
    </row>
    <row r="76" spans="2:16" ht="30">
      <c r="B76" s="19"/>
      <c r="C76" s="15"/>
      <c r="D76" s="20">
        <v>0</v>
      </c>
      <c r="E76" s="15" t="s">
        <v>1307</v>
      </c>
      <c r="F76" s="15" t="s">
        <v>2940</v>
      </c>
      <c r="G76" s="15" t="e">
        <v>#N/A</v>
      </c>
      <c r="H76" s="15" t="s">
        <v>2994</v>
      </c>
      <c r="I76" s="21" t="b">
        <v>0</v>
      </c>
      <c r="J76" s="13" t="s">
        <v>277</v>
      </c>
      <c r="K76" s="13" t="s">
        <v>278</v>
      </c>
      <c r="L76" s="13" t="s">
        <v>153</v>
      </c>
      <c r="M76" s="33"/>
      <c r="N76" s="33"/>
      <c r="O76" s="33"/>
      <c r="P76" s="33"/>
    </row>
    <row r="77" spans="2:16" ht="54.75" customHeight="1">
      <c r="B77" s="19"/>
      <c r="C77" s="15"/>
      <c r="D77" s="20">
        <v>0</v>
      </c>
      <c r="E77" s="15" t="s">
        <v>1304</v>
      </c>
      <c r="F77" s="15" t="s">
        <v>2940</v>
      </c>
      <c r="G77" s="15" t="e">
        <v>#N/A</v>
      </c>
      <c r="H77" s="15" t="s">
        <v>2995</v>
      </c>
      <c r="I77" s="21" t="b">
        <v>0</v>
      </c>
      <c r="J77" s="13" t="s">
        <v>279</v>
      </c>
      <c r="K77" s="13" t="s">
        <v>280</v>
      </c>
      <c r="L77" s="13" t="s">
        <v>153</v>
      </c>
      <c r="M77" s="33"/>
      <c r="N77" s="33"/>
      <c r="O77" s="33"/>
      <c r="P77" s="33"/>
    </row>
    <row r="78" spans="2:16" ht="39" customHeight="1">
      <c r="B78" s="19"/>
      <c r="C78" s="15"/>
      <c r="D78" s="20">
        <v>0</v>
      </c>
      <c r="E78" s="15" t="s">
        <v>1301</v>
      </c>
      <c r="F78" s="15" t="s">
        <v>2940</v>
      </c>
      <c r="G78" s="15" t="e">
        <v>#N/A</v>
      </c>
      <c r="H78" s="15" t="s">
        <v>2996</v>
      </c>
      <c r="I78" s="21" t="b">
        <v>0</v>
      </c>
      <c r="J78" s="13" t="s">
        <v>281</v>
      </c>
      <c r="K78" s="13" t="s">
        <v>282</v>
      </c>
      <c r="L78" s="13" t="s">
        <v>153</v>
      </c>
      <c r="M78" s="33"/>
      <c r="N78" s="33"/>
      <c r="O78" s="33"/>
      <c r="P78" s="33"/>
    </row>
    <row r="79" spans="2:16" ht="52.25" customHeight="1">
      <c r="B79" s="19"/>
      <c r="C79" s="15"/>
      <c r="D79" s="20">
        <v>0</v>
      </c>
      <c r="E79" s="15" t="s">
        <v>1298</v>
      </c>
      <c r="F79" s="15" t="s">
        <v>2940</v>
      </c>
      <c r="G79" s="15" t="e">
        <v>#N/A</v>
      </c>
      <c r="H79" s="15" t="s">
        <v>2997</v>
      </c>
      <c r="I79" s="21" t="b">
        <v>0</v>
      </c>
      <c r="J79" s="13" t="s">
        <v>283</v>
      </c>
      <c r="K79" s="13" t="s">
        <v>284</v>
      </c>
      <c r="L79" s="13" t="s">
        <v>153</v>
      </c>
      <c r="M79" s="33"/>
      <c r="N79" s="33"/>
      <c r="O79" s="33"/>
      <c r="P79" s="33"/>
    </row>
    <row r="80" spans="2:16" ht="39" customHeight="1">
      <c r="B80" s="19"/>
      <c r="C80" s="15"/>
      <c r="D80" s="20">
        <v>0</v>
      </c>
      <c r="E80" s="15" t="s">
        <v>1295</v>
      </c>
      <c r="F80" s="15" t="s">
        <v>2940</v>
      </c>
      <c r="G80" s="15" t="e">
        <v>#N/A</v>
      </c>
      <c r="H80" s="15" t="s">
        <v>2998</v>
      </c>
      <c r="I80" s="21" t="b">
        <v>0</v>
      </c>
      <c r="J80" s="13" t="s">
        <v>285</v>
      </c>
      <c r="K80" s="13" t="s">
        <v>286</v>
      </c>
      <c r="L80" s="13" t="s">
        <v>153</v>
      </c>
      <c r="M80" s="33"/>
      <c r="N80" s="33"/>
      <c r="O80" s="33"/>
      <c r="P80" s="33"/>
    </row>
    <row r="81" spans="2:16" ht="39" customHeight="1">
      <c r="B81" s="19"/>
      <c r="C81" s="15"/>
      <c r="D81" s="20">
        <v>0</v>
      </c>
      <c r="E81" s="15" t="s">
        <v>1292</v>
      </c>
      <c r="F81" s="15" t="s">
        <v>2940</v>
      </c>
      <c r="G81" s="15" t="e">
        <v>#N/A</v>
      </c>
      <c r="H81" s="15" t="s">
        <v>2999</v>
      </c>
      <c r="I81" s="21" t="b">
        <v>0</v>
      </c>
      <c r="J81" s="13" t="s">
        <v>287</v>
      </c>
      <c r="K81" s="13" t="s">
        <v>288</v>
      </c>
      <c r="L81" s="13" t="s">
        <v>153</v>
      </c>
      <c r="M81" s="33"/>
      <c r="N81" s="33"/>
      <c r="O81" s="33"/>
      <c r="P81" s="33"/>
    </row>
    <row r="82" spans="2:16" ht="30">
      <c r="B82" s="19"/>
      <c r="C82" s="15"/>
      <c r="D82" s="20">
        <v>0</v>
      </c>
      <c r="E82" s="15" t="s">
        <v>1288</v>
      </c>
      <c r="F82" s="15" t="s">
        <v>2940</v>
      </c>
      <c r="G82" s="15" t="e">
        <v>#N/A</v>
      </c>
      <c r="H82" s="15" t="s">
        <v>3000</v>
      </c>
      <c r="I82" s="21" t="b">
        <v>0</v>
      </c>
      <c r="J82" s="13" t="s">
        <v>289</v>
      </c>
      <c r="K82" s="13" t="s">
        <v>290</v>
      </c>
      <c r="L82" s="13" t="s">
        <v>153</v>
      </c>
      <c r="M82" s="33"/>
      <c r="N82" s="33"/>
      <c r="O82" s="33"/>
      <c r="P82" s="33"/>
    </row>
    <row r="83" spans="2:16" ht="36.65" customHeight="1">
      <c r="B83" s="19"/>
      <c r="C83" s="15" t="s">
        <v>1260</v>
      </c>
      <c r="D83" s="20">
        <v>1</v>
      </c>
      <c r="E83" s="15"/>
      <c r="F83" s="15" t="s">
        <v>7</v>
      </c>
      <c r="G83" s="15" t="s">
        <v>7</v>
      </c>
      <c r="H83" s="15" t="s">
        <v>2939</v>
      </c>
      <c r="I83" s="21" t="s">
        <v>7</v>
      </c>
      <c r="J83" s="13" t="s">
        <v>291</v>
      </c>
      <c r="K83" s="13" t="s">
        <v>155</v>
      </c>
      <c r="L83" s="13" t="s">
        <v>156</v>
      </c>
      <c r="M83" s="33"/>
      <c r="N83" s="33"/>
      <c r="O83" s="33"/>
      <c r="P83" s="33"/>
    </row>
    <row r="84" spans="2:16" ht="75.75" customHeight="1">
      <c r="B84" s="19"/>
      <c r="C84" s="15"/>
      <c r="D84" s="20">
        <v>0</v>
      </c>
      <c r="E84" s="15" t="s">
        <v>1285</v>
      </c>
      <c r="F84" s="15" t="s">
        <v>2940</v>
      </c>
      <c r="G84" s="15" t="e">
        <v>#N/A</v>
      </c>
      <c r="H84" s="15" t="s">
        <v>3001</v>
      </c>
      <c r="I84" s="21" t="b">
        <v>0</v>
      </c>
      <c r="J84" s="13" t="s">
        <v>292</v>
      </c>
      <c r="K84" s="13" t="s">
        <v>293</v>
      </c>
      <c r="L84" s="13" t="s">
        <v>153</v>
      </c>
      <c r="M84" s="33"/>
      <c r="N84" s="33"/>
      <c r="O84" s="33"/>
      <c r="P84" s="33"/>
    </row>
    <row r="85" spans="2:16" ht="30">
      <c r="B85" s="19"/>
      <c r="C85" s="15"/>
      <c r="D85" s="20">
        <v>0</v>
      </c>
      <c r="E85" s="15" t="s">
        <v>1282</v>
      </c>
      <c r="F85" s="15" t="s">
        <v>2940</v>
      </c>
      <c r="G85" s="15" t="e">
        <v>#N/A</v>
      </c>
      <c r="H85" s="15" t="s">
        <v>3002</v>
      </c>
      <c r="I85" s="21" t="b">
        <v>0</v>
      </c>
      <c r="J85" s="13" t="s">
        <v>294</v>
      </c>
      <c r="K85" s="13" t="s">
        <v>295</v>
      </c>
      <c r="L85" s="13" t="s">
        <v>153</v>
      </c>
      <c r="M85" s="33"/>
      <c r="N85" s="33"/>
      <c r="O85" s="33"/>
      <c r="P85" s="33"/>
    </row>
    <row r="86" spans="2:16" ht="30">
      <c r="B86" s="19"/>
      <c r="C86" s="15"/>
      <c r="D86" s="20">
        <v>0</v>
      </c>
      <c r="E86" s="15" t="s">
        <v>1279</v>
      </c>
      <c r="F86" s="15" t="s">
        <v>2940</v>
      </c>
      <c r="G86" s="15" t="e">
        <v>#N/A</v>
      </c>
      <c r="H86" s="15" t="s">
        <v>3003</v>
      </c>
      <c r="I86" s="21" t="b">
        <v>0</v>
      </c>
      <c r="J86" s="13" t="s">
        <v>296</v>
      </c>
      <c r="K86" s="13" t="s">
        <v>297</v>
      </c>
      <c r="L86" s="13" t="s">
        <v>153</v>
      </c>
      <c r="M86" s="33"/>
      <c r="N86" s="33"/>
      <c r="O86" s="33"/>
      <c r="P86" s="33"/>
    </row>
    <row r="87" spans="2:16" ht="42.75" customHeight="1">
      <c r="B87" s="19"/>
      <c r="C87" s="15"/>
      <c r="D87" s="20">
        <v>0</v>
      </c>
      <c r="E87" s="15" t="s">
        <v>1276</v>
      </c>
      <c r="F87" s="15" t="s">
        <v>2940</v>
      </c>
      <c r="G87" s="15" t="e">
        <v>#N/A</v>
      </c>
      <c r="H87" s="15" t="s">
        <v>3004</v>
      </c>
      <c r="I87" s="21" t="b">
        <v>0</v>
      </c>
      <c r="J87" s="13" t="s">
        <v>298</v>
      </c>
      <c r="K87" s="13" t="s">
        <v>299</v>
      </c>
      <c r="L87" s="13" t="s">
        <v>153</v>
      </c>
      <c r="M87" s="33"/>
      <c r="N87" s="33"/>
      <c r="O87" s="33"/>
      <c r="P87" s="33"/>
    </row>
    <row r="88" spans="2:16" ht="42.75" customHeight="1">
      <c r="B88" s="19"/>
      <c r="C88" s="15"/>
      <c r="D88" s="20">
        <v>0</v>
      </c>
      <c r="E88" s="15" t="s">
        <v>1273</v>
      </c>
      <c r="F88" s="15" t="s">
        <v>2940</v>
      </c>
      <c r="G88" s="15" t="e">
        <v>#N/A</v>
      </c>
      <c r="H88" s="15" t="s">
        <v>3005</v>
      </c>
      <c r="I88" s="21" t="b">
        <v>0</v>
      </c>
      <c r="J88" s="13" t="s">
        <v>300</v>
      </c>
      <c r="K88" s="13" t="s">
        <v>301</v>
      </c>
      <c r="L88" s="13" t="s">
        <v>153</v>
      </c>
      <c r="M88" s="33"/>
      <c r="N88" s="33"/>
      <c r="O88" s="33"/>
      <c r="P88" s="33"/>
    </row>
    <row r="89" spans="2:16" ht="30">
      <c r="B89" s="19"/>
      <c r="C89" s="15"/>
      <c r="D89" s="20">
        <v>0</v>
      </c>
      <c r="E89" s="15" t="s">
        <v>1270</v>
      </c>
      <c r="F89" s="15" t="s">
        <v>2940</v>
      </c>
      <c r="G89" s="15" t="e">
        <v>#N/A</v>
      </c>
      <c r="H89" s="15" t="s">
        <v>3006</v>
      </c>
      <c r="I89" s="21" t="b">
        <v>0</v>
      </c>
      <c r="J89" s="13" t="s">
        <v>302</v>
      </c>
      <c r="K89" s="13" t="s">
        <v>303</v>
      </c>
      <c r="L89" s="13" t="s">
        <v>153</v>
      </c>
      <c r="M89" s="33"/>
      <c r="N89" s="33"/>
      <c r="O89" s="33"/>
      <c r="P89" s="33"/>
    </row>
    <row r="90" spans="2:16" ht="251.25" customHeight="1">
      <c r="B90" s="19"/>
      <c r="C90" s="15"/>
      <c r="D90" s="20">
        <v>0</v>
      </c>
      <c r="E90" s="15" t="s">
        <v>1267</v>
      </c>
      <c r="F90" s="15" t="s">
        <v>2940</v>
      </c>
      <c r="G90" s="15" t="e">
        <v>#N/A</v>
      </c>
      <c r="H90" s="15" t="s">
        <v>3007</v>
      </c>
      <c r="I90" s="21" t="b">
        <v>0</v>
      </c>
      <c r="J90" s="13" t="s">
        <v>304</v>
      </c>
      <c r="K90" s="13" t="s">
        <v>305</v>
      </c>
      <c r="L90" s="13" t="s">
        <v>153</v>
      </c>
      <c r="M90" s="33"/>
      <c r="N90" s="33"/>
      <c r="O90" s="33"/>
      <c r="P90" s="33"/>
    </row>
    <row r="91" spans="2:16" ht="54" customHeight="1">
      <c r="B91" s="19"/>
      <c r="C91" s="15"/>
      <c r="D91" s="20">
        <v>0</v>
      </c>
      <c r="E91" s="15" t="s">
        <v>1264</v>
      </c>
      <c r="F91" s="15" t="s">
        <v>2940</v>
      </c>
      <c r="G91" s="15" t="e">
        <v>#N/A</v>
      </c>
      <c r="H91" s="15" t="s">
        <v>3008</v>
      </c>
      <c r="I91" s="21" t="b">
        <v>0</v>
      </c>
      <c r="J91" s="13" t="s">
        <v>306</v>
      </c>
      <c r="K91" s="13" t="s">
        <v>307</v>
      </c>
      <c r="L91" s="13" t="s">
        <v>153</v>
      </c>
      <c r="M91" s="33"/>
      <c r="N91" s="33"/>
      <c r="O91" s="33"/>
      <c r="P91" s="33"/>
    </row>
    <row r="92" spans="2:16" ht="30">
      <c r="B92" s="19"/>
      <c r="C92" s="15"/>
      <c r="D92" s="20">
        <v>0</v>
      </c>
      <c r="E92" s="15" t="s">
        <v>1261</v>
      </c>
      <c r="F92" s="15" t="s">
        <v>2940</v>
      </c>
      <c r="G92" s="15" t="e">
        <v>#N/A</v>
      </c>
      <c r="H92" s="15" t="s">
        <v>3009</v>
      </c>
      <c r="I92" s="21" t="b">
        <v>0</v>
      </c>
      <c r="J92" s="13" t="s">
        <v>308</v>
      </c>
      <c r="K92" s="13" t="s">
        <v>309</v>
      </c>
      <c r="L92" s="13" t="s">
        <v>153</v>
      </c>
      <c r="M92" s="33"/>
      <c r="N92" s="33"/>
      <c r="O92" s="33"/>
      <c r="P92" s="33"/>
    </row>
    <row r="93" spans="2:16" ht="42.75" customHeight="1">
      <c r="B93" s="19"/>
      <c r="C93" s="15"/>
      <c r="D93" s="20">
        <v>0</v>
      </c>
      <c r="E93" s="15" t="s">
        <v>1257</v>
      </c>
      <c r="F93" s="15" t="s">
        <v>2940</v>
      </c>
      <c r="G93" s="15" t="e">
        <v>#N/A</v>
      </c>
      <c r="H93" s="15" t="s">
        <v>3010</v>
      </c>
      <c r="I93" s="21" t="b">
        <v>0</v>
      </c>
      <c r="J93" s="13" t="s">
        <v>310</v>
      </c>
      <c r="K93" s="13" t="s">
        <v>311</v>
      </c>
      <c r="L93" s="13" t="s">
        <v>153</v>
      </c>
      <c r="M93" s="33"/>
      <c r="N93" s="33"/>
      <c r="O93" s="33"/>
      <c r="P93" s="33"/>
    </row>
    <row r="94" spans="2:16" ht="50">
      <c r="B94" s="19"/>
      <c r="C94" s="15" t="s">
        <v>1232</v>
      </c>
      <c r="D94" s="20">
        <v>1</v>
      </c>
      <c r="E94" s="15"/>
      <c r="F94" s="15" t="s">
        <v>7</v>
      </c>
      <c r="G94" s="15" t="s">
        <v>7</v>
      </c>
      <c r="H94" s="15" t="s">
        <v>2939</v>
      </c>
      <c r="I94" s="21" t="s">
        <v>7</v>
      </c>
      <c r="J94" s="13" t="s">
        <v>312</v>
      </c>
      <c r="K94" s="13" t="s">
        <v>155</v>
      </c>
      <c r="L94" s="13" t="s">
        <v>156</v>
      </c>
      <c r="M94" s="33"/>
      <c r="N94" s="33"/>
      <c r="O94" s="33"/>
      <c r="P94" s="33"/>
    </row>
    <row r="95" spans="2:16" ht="63" customHeight="1">
      <c r="B95" s="19"/>
      <c r="C95" s="15"/>
      <c r="D95" s="20">
        <v>0</v>
      </c>
      <c r="E95" s="15" t="s">
        <v>1254</v>
      </c>
      <c r="F95" s="15" t="s">
        <v>2940</v>
      </c>
      <c r="G95" s="15" t="e">
        <v>#N/A</v>
      </c>
      <c r="H95" s="15" t="s">
        <v>3011</v>
      </c>
      <c r="I95" s="21" t="b">
        <v>0</v>
      </c>
      <c r="J95" s="13" t="s">
        <v>313</v>
      </c>
      <c r="K95" s="13" t="s">
        <v>314</v>
      </c>
      <c r="L95" s="13" t="s">
        <v>153</v>
      </c>
      <c r="M95" s="33"/>
      <c r="N95" s="33"/>
      <c r="O95" s="33"/>
      <c r="P95" s="33"/>
    </row>
    <row r="96" spans="2:16" ht="30">
      <c r="B96" s="19"/>
      <c r="C96" s="15"/>
      <c r="D96" s="20">
        <v>0</v>
      </c>
      <c r="E96" s="15" t="s">
        <v>1251</v>
      </c>
      <c r="F96" s="15" t="s">
        <v>2940</v>
      </c>
      <c r="G96" s="15" t="e">
        <v>#N/A</v>
      </c>
      <c r="H96" s="15" t="s">
        <v>3012</v>
      </c>
      <c r="I96" s="21" t="b">
        <v>0</v>
      </c>
      <c r="J96" s="13" t="s">
        <v>315</v>
      </c>
      <c r="K96" s="13" t="s">
        <v>316</v>
      </c>
      <c r="L96" s="13" t="s">
        <v>153</v>
      </c>
      <c r="M96" s="33"/>
      <c r="N96" s="33"/>
      <c r="O96" s="33"/>
      <c r="P96" s="33"/>
    </row>
    <row r="97" spans="2:16" ht="30">
      <c r="B97" s="19"/>
      <c r="C97" s="15"/>
      <c r="D97" s="20">
        <v>0</v>
      </c>
      <c r="E97" s="15" t="s">
        <v>1248</v>
      </c>
      <c r="F97" s="15" t="s">
        <v>2940</v>
      </c>
      <c r="G97" s="15" t="e">
        <v>#N/A</v>
      </c>
      <c r="H97" s="15" t="s">
        <v>3013</v>
      </c>
      <c r="I97" s="21" t="b">
        <v>0</v>
      </c>
      <c r="J97" s="13" t="s">
        <v>317</v>
      </c>
      <c r="K97" s="13" t="s">
        <v>318</v>
      </c>
      <c r="L97" s="13" t="s">
        <v>153</v>
      </c>
      <c r="M97" s="33"/>
      <c r="N97" s="33"/>
      <c r="O97" s="33"/>
      <c r="P97" s="33"/>
    </row>
    <row r="98" spans="2:16" ht="41.25" customHeight="1">
      <c r="B98" s="19"/>
      <c r="C98" s="15"/>
      <c r="D98" s="20">
        <v>0</v>
      </c>
      <c r="E98" s="15" t="s">
        <v>1245</v>
      </c>
      <c r="F98" s="15" t="s">
        <v>2940</v>
      </c>
      <c r="G98" s="15" t="e">
        <v>#N/A</v>
      </c>
      <c r="H98" s="15" t="s">
        <v>3014</v>
      </c>
      <c r="I98" s="21" t="b">
        <v>0</v>
      </c>
      <c r="J98" s="13" t="s">
        <v>319</v>
      </c>
      <c r="K98" s="13" t="s">
        <v>320</v>
      </c>
      <c r="L98" s="13" t="s">
        <v>153</v>
      </c>
      <c r="M98" s="33"/>
      <c r="N98" s="33"/>
      <c r="O98" s="33"/>
      <c r="P98" s="33"/>
    </row>
    <row r="99" spans="2:16" ht="30">
      <c r="B99" s="19"/>
      <c r="C99" s="15"/>
      <c r="D99" s="20">
        <v>0</v>
      </c>
      <c r="E99" s="15" t="s">
        <v>1242</v>
      </c>
      <c r="F99" s="15" t="s">
        <v>2940</v>
      </c>
      <c r="G99" s="15" t="e">
        <v>#N/A</v>
      </c>
      <c r="H99" s="15" t="s">
        <v>3015</v>
      </c>
      <c r="I99" s="21" t="b">
        <v>0</v>
      </c>
      <c r="J99" s="13" t="s">
        <v>321</v>
      </c>
      <c r="K99" s="13" t="s">
        <v>322</v>
      </c>
      <c r="L99" s="13" t="s">
        <v>153</v>
      </c>
      <c r="M99" s="33"/>
      <c r="N99" s="33"/>
      <c r="O99" s="33"/>
      <c r="P99" s="33"/>
    </row>
    <row r="100" spans="2:16" ht="30">
      <c r="B100" s="19"/>
      <c r="C100" s="15"/>
      <c r="D100" s="20">
        <v>0</v>
      </c>
      <c r="E100" s="15" t="s">
        <v>1239</v>
      </c>
      <c r="F100" s="15" t="s">
        <v>2940</v>
      </c>
      <c r="G100" s="15" t="e">
        <v>#N/A</v>
      </c>
      <c r="H100" s="15" t="s">
        <v>3016</v>
      </c>
      <c r="I100" s="21" t="b">
        <v>0</v>
      </c>
      <c r="J100" s="13" t="s">
        <v>323</v>
      </c>
      <c r="K100" s="13" t="s">
        <v>324</v>
      </c>
      <c r="L100" s="13" t="s">
        <v>153</v>
      </c>
      <c r="M100" s="33"/>
      <c r="N100" s="33"/>
      <c r="O100" s="33"/>
      <c r="P100" s="33"/>
    </row>
    <row r="101" spans="2:16" ht="30">
      <c r="B101" s="19"/>
      <c r="C101" s="15"/>
      <c r="D101" s="20">
        <v>0</v>
      </c>
      <c r="E101" s="15" t="s">
        <v>1236</v>
      </c>
      <c r="F101" s="15" t="s">
        <v>2940</v>
      </c>
      <c r="G101" s="15" t="e">
        <v>#N/A</v>
      </c>
      <c r="H101" s="15" t="s">
        <v>3017</v>
      </c>
      <c r="I101" s="21" t="b">
        <v>0</v>
      </c>
      <c r="J101" s="13" t="s">
        <v>325</v>
      </c>
      <c r="K101" s="13" t="s">
        <v>326</v>
      </c>
      <c r="L101" s="13" t="s">
        <v>153</v>
      </c>
      <c r="M101" s="33"/>
      <c r="N101" s="33"/>
      <c r="O101" s="33"/>
      <c r="P101" s="33"/>
    </row>
    <row r="102" spans="2:16" ht="30">
      <c r="B102" s="19"/>
      <c r="C102" s="15"/>
      <c r="D102" s="20">
        <v>0</v>
      </c>
      <c r="E102" s="15" t="s">
        <v>1233</v>
      </c>
      <c r="F102" s="15" t="s">
        <v>2940</v>
      </c>
      <c r="G102" s="15" t="e">
        <v>#N/A</v>
      </c>
      <c r="H102" s="15" t="s">
        <v>3018</v>
      </c>
      <c r="I102" s="21" t="b">
        <v>0</v>
      </c>
      <c r="J102" s="13" t="s">
        <v>327</v>
      </c>
      <c r="K102" s="13" t="s">
        <v>328</v>
      </c>
      <c r="L102" s="13" t="s">
        <v>153</v>
      </c>
      <c r="M102" s="33"/>
      <c r="N102" s="33"/>
      <c r="O102" s="33"/>
      <c r="P102" s="33"/>
    </row>
    <row r="103" spans="2:16" ht="30">
      <c r="B103" s="19"/>
      <c r="C103" s="15"/>
      <c r="D103" s="20">
        <v>0</v>
      </c>
      <c r="E103" s="15" t="s">
        <v>1228</v>
      </c>
      <c r="F103" s="15" t="s">
        <v>2940</v>
      </c>
      <c r="G103" s="15" t="e">
        <v>#N/A</v>
      </c>
      <c r="H103" s="15" t="s">
        <v>3019</v>
      </c>
      <c r="I103" s="21" t="b">
        <v>0</v>
      </c>
      <c r="J103" s="13" t="s">
        <v>329</v>
      </c>
      <c r="K103" s="13" t="s">
        <v>330</v>
      </c>
      <c r="L103" s="13" t="s">
        <v>153</v>
      </c>
      <c r="M103" s="33"/>
      <c r="N103" s="33"/>
      <c r="O103" s="33"/>
      <c r="P103" s="33"/>
    </row>
    <row r="104" spans="2:16" ht="42">
      <c r="B104" s="19" t="s">
        <v>1045</v>
      </c>
      <c r="C104" s="15"/>
      <c r="D104" s="20">
        <v>1</v>
      </c>
      <c r="E104" s="15"/>
      <c r="F104" s="15" t="s">
        <v>7</v>
      </c>
      <c r="G104" s="15" t="s">
        <v>7</v>
      </c>
      <c r="H104" s="15" t="s">
        <v>2939</v>
      </c>
      <c r="I104" s="21" t="s">
        <v>7</v>
      </c>
      <c r="J104" s="13" t="s">
        <v>331</v>
      </c>
      <c r="K104" s="13" t="s">
        <v>155</v>
      </c>
      <c r="L104" s="13" t="s">
        <v>156</v>
      </c>
      <c r="M104" s="33"/>
      <c r="N104" s="33"/>
      <c r="O104" s="33"/>
      <c r="P104" s="33"/>
    </row>
    <row r="105" spans="2:16" ht="40.5" customHeight="1">
      <c r="B105" s="19"/>
      <c r="C105" s="15"/>
      <c r="D105" s="20">
        <v>0</v>
      </c>
      <c r="E105" s="15" t="s">
        <v>1225</v>
      </c>
      <c r="F105" s="15" t="s">
        <v>2940</v>
      </c>
      <c r="G105" s="15" t="e">
        <v>#N/A</v>
      </c>
      <c r="H105" s="15" t="s">
        <v>3020</v>
      </c>
      <c r="I105" s="21" t="b">
        <v>0</v>
      </c>
      <c r="J105" s="13" t="s">
        <v>332</v>
      </c>
      <c r="K105" s="13" t="s">
        <v>333</v>
      </c>
      <c r="L105" s="13" t="s">
        <v>153</v>
      </c>
      <c r="M105" s="33"/>
      <c r="N105" s="33"/>
      <c r="O105" s="33"/>
      <c r="P105" s="33"/>
    </row>
    <row r="106" spans="2:16" ht="38.25" customHeight="1">
      <c r="B106" s="19"/>
      <c r="C106" s="15"/>
      <c r="D106" s="20">
        <v>0</v>
      </c>
      <c r="E106" s="15" t="s">
        <v>1222</v>
      </c>
      <c r="F106" s="15" t="s">
        <v>2940</v>
      </c>
      <c r="G106" s="15" t="e">
        <v>#N/A</v>
      </c>
      <c r="H106" s="15" t="s">
        <v>3021</v>
      </c>
      <c r="I106" s="21" t="b">
        <v>0</v>
      </c>
      <c r="J106" s="13" t="s">
        <v>334</v>
      </c>
      <c r="K106" s="13" t="s">
        <v>335</v>
      </c>
      <c r="L106" s="13" t="s">
        <v>153</v>
      </c>
      <c r="M106" s="33"/>
      <c r="N106" s="33"/>
      <c r="O106" s="33"/>
      <c r="P106" s="33"/>
    </row>
    <row r="107" spans="2:16" ht="86.25" customHeight="1">
      <c r="B107" s="19"/>
      <c r="C107" s="15"/>
      <c r="D107" s="20">
        <v>0</v>
      </c>
      <c r="E107" s="15" t="s">
        <v>1219</v>
      </c>
      <c r="F107" s="15" t="s">
        <v>2940</v>
      </c>
      <c r="G107" s="15" t="e">
        <v>#N/A</v>
      </c>
      <c r="H107" s="15" t="s">
        <v>3022</v>
      </c>
      <c r="I107" s="21" t="b">
        <v>0</v>
      </c>
      <c r="J107" s="13" t="s">
        <v>336</v>
      </c>
      <c r="K107" s="13" t="s">
        <v>337</v>
      </c>
      <c r="L107" s="13" t="s">
        <v>153</v>
      </c>
      <c r="M107" s="33"/>
      <c r="N107" s="33"/>
      <c r="O107" s="33"/>
      <c r="P107" s="33"/>
    </row>
    <row r="108" spans="2:16" ht="118.5" customHeight="1">
      <c r="B108" s="19"/>
      <c r="C108" s="15"/>
      <c r="D108" s="20">
        <v>0</v>
      </c>
      <c r="E108" s="15" t="s">
        <v>1216</v>
      </c>
      <c r="F108" s="15" t="s">
        <v>2940</v>
      </c>
      <c r="G108" s="15" t="e">
        <v>#N/A</v>
      </c>
      <c r="H108" s="15" t="s">
        <v>3023</v>
      </c>
      <c r="I108" s="21" t="b">
        <v>0</v>
      </c>
      <c r="J108" s="13" t="s">
        <v>338</v>
      </c>
      <c r="K108" s="13" t="s">
        <v>339</v>
      </c>
      <c r="L108" s="13" t="s">
        <v>153</v>
      </c>
      <c r="M108" s="33"/>
      <c r="N108" s="33"/>
      <c r="O108" s="33"/>
      <c r="P108" s="33"/>
    </row>
    <row r="109" spans="2:16" ht="146.5" customHeight="1">
      <c r="B109" s="19"/>
      <c r="C109" s="15"/>
      <c r="D109" s="20">
        <v>0</v>
      </c>
      <c r="E109" s="15" t="s">
        <v>1213</v>
      </c>
      <c r="F109" s="15" t="s">
        <v>2940</v>
      </c>
      <c r="G109" s="15" t="e">
        <v>#N/A</v>
      </c>
      <c r="H109" s="15" t="s">
        <v>3024</v>
      </c>
      <c r="I109" s="21" t="b">
        <v>0</v>
      </c>
      <c r="J109" s="13" t="s">
        <v>340</v>
      </c>
      <c r="K109" s="13" t="s">
        <v>341</v>
      </c>
      <c r="L109" s="13" t="s">
        <v>153</v>
      </c>
      <c r="M109" s="33"/>
      <c r="N109" s="33"/>
      <c r="O109" s="33"/>
      <c r="P109" s="33"/>
    </row>
    <row r="110" spans="2:16" ht="253.5" customHeight="1">
      <c r="B110" s="12"/>
      <c r="C110" s="13"/>
      <c r="D110" s="11"/>
      <c r="E110" s="13"/>
      <c r="F110" s="15"/>
      <c r="G110" s="13"/>
      <c r="H110" s="15"/>
      <c r="I110" s="15"/>
      <c r="J110" s="13" t="s">
        <v>342</v>
      </c>
      <c r="K110" s="13" t="s">
        <v>343</v>
      </c>
      <c r="L110" s="13" t="s">
        <v>153</v>
      </c>
      <c r="M110" s="33"/>
      <c r="N110" s="33"/>
      <c r="O110" s="33"/>
      <c r="P110" s="33"/>
    </row>
    <row r="111" spans="2:16" ht="30">
      <c r="B111" s="12"/>
      <c r="C111" s="13"/>
      <c r="D111" s="11"/>
      <c r="E111" s="13"/>
      <c r="F111" s="15"/>
      <c r="G111" s="13"/>
      <c r="H111" s="15"/>
      <c r="I111" s="15"/>
      <c r="J111" s="13" t="s">
        <v>344</v>
      </c>
      <c r="K111" s="13" t="s">
        <v>345</v>
      </c>
      <c r="L111" s="13" t="s">
        <v>153</v>
      </c>
      <c r="M111" s="33"/>
      <c r="N111" s="33"/>
      <c r="O111" s="33"/>
      <c r="P111" s="33"/>
    </row>
    <row r="112" spans="2:16" ht="130">
      <c r="B112" s="19"/>
      <c r="C112" s="15"/>
      <c r="D112" s="20">
        <v>0</v>
      </c>
      <c r="E112" s="15" t="s">
        <v>1207</v>
      </c>
      <c r="F112" s="15" t="s">
        <v>2940</v>
      </c>
      <c r="G112" s="15" t="e">
        <v>#N/A</v>
      </c>
      <c r="H112" s="15" t="s">
        <v>3025</v>
      </c>
      <c r="I112" s="21" t="b">
        <v>0</v>
      </c>
      <c r="J112" s="13" t="s">
        <v>346</v>
      </c>
      <c r="K112" s="13" t="s">
        <v>347</v>
      </c>
      <c r="L112" s="13" t="s">
        <v>153</v>
      </c>
      <c r="M112" s="33"/>
      <c r="N112" s="33"/>
      <c r="O112" s="33"/>
      <c r="P112" s="33"/>
    </row>
    <row r="113" spans="2:16" ht="149" customHeight="1">
      <c r="B113" s="12"/>
      <c r="C113" s="13"/>
      <c r="D113" s="11"/>
      <c r="E113" s="13"/>
      <c r="F113" s="15"/>
      <c r="G113" s="13"/>
      <c r="H113" s="15"/>
      <c r="I113" s="15"/>
      <c r="J113" s="13" t="s">
        <v>348</v>
      </c>
      <c r="K113" s="13" t="s">
        <v>349</v>
      </c>
      <c r="L113" s="13" t="s">
        <v>153</v>
      </c>
      <c r="M113" s="33"/>
      <c r="N113" s="33"/>
      <c r="O113" s="33"/>
      <c r="P113" s="33"/>
    </row>
    <row r="114" spans="2:16" ht="42.75" customHeight="1">
      <c r="B114" s="19"/>
      <c r="C114" s="15"/>
      <c r="D114" s="20">
        <v>0</v>
      </c>
      <c r="E114" s="15" t="s">
        <v>1200</v>
      </c>
      <c r="F114" s="15" t="s">
        <v>2940</v>
      </c>
      <c r="G114" s="15" t="e">
        <v>#N/A</v>
      </c>
      <c r="H114" s="15" t="s">
        <v>3026</v>
      </c>
      <c r="I114" s="21" t="b">
        <v>0</v>
      </c>
      <c r="J114" s="13" t="s">
        <v>350</v>
      </c>
      <c r="K114" s="13" t="s">
        <v>351</v>
      </c>
      <c r="L114" s="13" t="s">
        <v>153</v>
      </c>
      <c r="M114" s="33"/>
      <c r="N114" s="33"/>
      <c r="O114" s="33"/>
      <c r="P114" s="33"/>
    </row>
    <row r="115" spans="2:16" ht="129.65" customHeight="1">
      <c r="B115" s="19"/>
      <c r="C115" s="15"/>
      <c r="D115" s="20">
        <v>0</v>
      </c>
      <c r="E115" s="15" t="s">
        <v>1197</v>
      </c>
      <c r="F115" s="15" t="s">
        <v>2940</v>
      </c>
      <c r="G115" s="15" t="e">
        <v>#N/A</v>
      </c>
      <c r="H115" s="15" t="s">
        <v>3027</v>
      </c>
      <c r="I115" s="21" t="b">
        <v>0</v>
      </c>
      <c r="J115" s="13" t="s">
        <v>352</v>
      </c>
      <c r="K115" s="13" t="s">
        <v>353</v>
      </c>
      <c r="L115" s="13" t="s">
        <v>153</v>
      </c>
      <c r="M115" s="33"/>
      <c r="N115" s="33"/>
      <c r="O115" s="33"/>
      <c r="P115" s="33"/>
    </row>
    <row r="116" spans="2:16" ht="39.75" customHeight="1">
      <c r="B116" s="19"/>
      <c r="C116" s="15"/>
      <c r="D116" s="20">
        <v>0</v>
      </c>
      <c r="E116" s="15" t="s">
        <v>1194</v>
      </c>
      <c r="F116" s="15" t="s">
        <v>2940</v>
      </c>
      <c r="G116" s="15" t="e">
        <v>#N/A</v>
      </c>
      <c r="H116" s="15" t="s">
        <v>3028</v>
      </c>
      <c r="I116" s="21" t="b">
        <v>0</v>
      </c>
      <c r="J116" s="13" t="s">
        <v>354</v>
      </c>
      <c r="K116" s="13" t="s">
        <v>355</v>
      </c>
      <c r="L116" s="13" t="s">
        <v>153</v>
      </c>
      <c r="M116" s="33"/>
      <c r="N116" s="33"/>
      <c r="O116" s="33"/>
      <c r="P116" s="33"/>
    </row>
    <row r="117" spans="2:16" ht="97.5" customHeight="1">
      <c r="B117" s="19"/>
      <c r="C117" s="15"/>
      <c r="D117" s="20">
        <v>0</v>
      </c>
      <c r="E117" s="15" t="s">
        <v>1191</v>
      </c>
      <c r="F117" s="15" t="s">
        <v>2940</v>
      </c>
      <c r="G117" s="15" t="e">
        <v>#N/A</v>
      </c>
      <c r="H117" s="15" t="s">
        <v>3029</v>
      </c>
      <c r="I117" s="21" t="b">
        <v>0</v>
      </c>
      <c r="J117" s="13" t="s">
        <v>356</v>
      </c>
      <c r="K117" s="13" t="s">
        <v>357</v>
      </c>
      <c r="L117" s="13" t="s">
        <v>153</v>
      </c>
      <c r="M117" s="33"/>
      <c r="N117" s="33"/>
      <c r="O117" s="33"/>
      <c r="P117" s="33"/>
    </row>
    <row r="118" spans="2:16" ht="30">
      <c r="B118" s="19"/>
      <c r="C118" s="15"/>
      <c r="D118" s="20">
        <v>0</v>
      </c>
      <c r="E118" s="15" t="s">
        <v>1188</v>
      </c>
      <c r="F118" s="15" t="s">
        <v>2940</v>
      </c>
      <c r="G118" s="15" t="e">
        <v>#N/A</v>
      </c>
      <c r="H118" s="15" t="s">
        <v>3030</v>
      </c>
      <c r="I118" s="21" t="b">
        <v>0</v>
      </c>
      <c r="J118" s="13" t="s">
        <v>358</v>
      </c>
      <c r="K118" s="13" t="s">
        <v>359</v>
      </c>
      <c r="L118" s="13" t="s">
        <v>153</v>
      </c>
      <c r="M118" s="33"/>
      <c r="N118" s="33"/>
      <c r="O118" s="33"/>
      <c r="P118" s="33"/>
    </row>
    <row r="119" spans="2:16" ht="31.5">
      <c r="B119" s="19" t="s">
        <v>1178</v>
      </c>
      <c r="C119" s="15"/>
      <c r="D119" s="20">
        <v>1</v>
      </c>
      <c r="E119" s="15"/>
      <c r="F119" s="15" t="s">
        <v>7</v>
      </c>
      <c r="G119" s="15" t="s">
        <v>7</v>
      </c>
      <c r="H119" s="15" t="s">
        <v>2939</v>
      </c>
      <c r="I119" s="21" t="s">
        <v>7</v>
      </c>
      <c r="J119" s="13" t="s">
        <v>360</v>
      </c>
      <c r="K119" s="13" t="s">
        <v>155</v>
      </c>
      <c r="L119" s="13" t="s">
        <v>156</v>
      </c>
      <c r="M119" s="33"/>
      <c r="N119" s="33"/>
      <c r="O119" s="33"/>
      <c r="P119" s="33"/>
    </row>
    <row r="120" spans="2:16" ht="30" hidden="1">
      <c r="B120" s="19"/>
      <c r="C120" s="15" t="s">
        <v>1046</v>
      </c>
      <c r="D120" s="20">
        <v>1</v>
      </c>
      <c r="E120" s="15"/>
      <c r="F120" s="15" t="s">
        <v>7</v>
      </c>
      <c r="G120" s="15" t="s">
        <v>7</v>
      </c>
      <c r="H120" s="15" t="s">
        <v>2939</v>
      </c>
      <c r="I120" s="21" t="s">
        <v>7</v>
      </c>
      <c r="J120" s="13" t="s">
        <v>155</v>
      </c>
      <c r="K120" s="13" t="s">
        <v>155</v>
      </c>
      <c r="L120" s="13" t="s">
        <v>156</v>
      </c>
      <c r="M120" s="33"/>
      <c r="N120" s="33"/>
      <c r="O120" s="33"/>
      <c r="P120" s="33"/>
    </row>
    <row r="121" spans="2:16" ht="30">
      <c r="B121" s="19"/>
      <c r="C121" s="15"/>
      <c r="D121" s="20">
        <v>0</v>
      </c>
      <c r="E121" s="15" t="s">
        <v>1185</v>
      </c>
      <c r="F121" s="15" t="s">
        <v>2940</v>
      </c>
      <c r="G121" s="15" t="e">
        <v>#N/A</v>
      </c>
      <c r="H121" s="15" t="s">
        <v>3031</v>
      </c>
      <c r="I121" s="21" t="b">
        <v>0</v>
      </c>
      <c r="J121" s="13" t="s">
        <v>361</v>
      </c>
      <c r="K121" s="13" t="s">
        <v>362</v>
      </c>
      <c r="L121" s="13" t="s">
        <v>153</v>
      </c>
      <c r="M121" s="33"/>
      <c r="N121" s="33"/>
      <c r="O121" s="33"/>
      <c r="P121" s="33"/>
    </row>
    <row r="122" spans="2:16" ht="52.5" customHeight="1">
      <c r="B122" s="19"/>
      <c r="C122" s="15"/>
      <c r="D122" s="20">
        <v>0</v>
      </c>
      <c r="E122" s="15" t="s">
        <v>1182</v>
      </c>
      <c r="F122" s="15" t="s">
        <v>2940</v>
      </c>
      <c r="G122" s="15" t="e">
        <v>#N/A</v>
      </c>
      <c r="H122" s="15" t="s">
        <v>3032</v>
      </c>
      <c r="I122" s="21" t="b">
        <v>0</v>
      </c>
      <c r="J122" s="13" t="s">
        <v>363</v>
      </c>
      <c r="K122" s="13" t="s">
        <v>364</v>
      </c>
      <c r="L122" s="13" t="s">
        <v>153</v>
      </c>
      <c r="M122" s="33"/>
      <c r="N122" s="33"/>
      <c r="O122" s="33"/>
      <c r="P122" s="33"/>
    </row>
    <row r="123" spans="2:16" ht="22.5" customHeight="1">
      <c r="B123" s="19"/>
      <c r="C123" s="15"/>
      <c r="D123" s="20">
        <v>0</v>
      </c>
      <c r="E123" s="15" t="s">
        <v>1179</v>
      </c>
      <c r="F123" s="15" t="s">
        <v>2940</v>
      </c>
      <c r="G123" s="15" t="e">
        <v>#N/A</v>
      </c>
      <c r="H123" s="15" t="s">
        <v>3033</v>
      </c>
      <c r="I123" s="21" t="b">
        <v>0</v>
      </c>
      <c r="J123" s="13" t="s">
        <v>365</v>
      </c>
      <c r="K123" s="13" t="s">
        <v>366</v>
      </c>
      <c r="L123" s="13" t="s">
        <v>153</v>
      </c>
      <c r="M123" s="33"/>
      <c r="N123" s="33"/>
      <c r="O123" s="33"/>
      <c r="P123" s="33"/>
    </row>
    <row r="124" spans="2:16" ht="40">
      <c r="B124" s="19"/>
      <c r="C124" s="15"/>
      <c r="D124" s="20">
        <v>0</v>
      </c>
      <c r="E124" s="15" t="s">
        <v>1175</v>
      </c>
      <c r="F124" s="15" t="s">
        <v>2940</v>
      </c>
      <c r="G124" s="15" t="e">
        <v>#N/A</v>
      </c>
      <c r="H124" s="15" t="s">
        <v>3034</v>
      </c>
      <c r="I124" s="21" t="b">
        <v>0</v>
      </c>
      <c r="J124" s="13" t="s">
        <v>367</v>
      </c>
      <c r="K124" s="13" t="s">
        <v>368</v>
      </c>
      <c r="L124" s="13" t="s">
        <v>153</v>
      </c>
      <c r="M124" s="33"/>
      <c r="N124" s="33"/>
      <c r="O124" s="33"/>
      <c r="P124" s="33"/>
    </row>
    <row r="125" spans="2:16" ht="31.5">
      <c r="B125" s="19" t="s">
        <v>1165</v>
      </c>
      <c r="C125" s="15"/>
      <c r="D125" s="20">
        <v>1</v>
      </c>
      <c r="E125" s="15"/>
      <c r="F125" s="15" t="s">
        <v>7</v>
      </c>
      <c r="G125" s="15" t="s">
        <v>7</v>
      </c>
      <c r="H125" s="15" t="s">
        <v>2939</v>
      </c>
      <c r="I125" s="21" t="s">
        <v>7</v>
      </c>
      <c r="J125" s="13" t="s">
        <v>369</v>
      </c>
      <c r="K125" s="13" t="s">
        <v>155</v>
      </c>
      <c r="L125" s="13" t="s">
        <v>156</v>
      </c>
      <c r="M125" s="33"/>
      <c r="N125" s="33"/>
      <c r="O125" s="33"/>
      <c r="P125" s="33"/>
    </row>
    <row r="126" spans="2:16" ht="30" hidden="1">
      <c r="B126" s="19"/>
      <c r="C126" s="15" t="s">
        <v>1046</v>
      </c>
      <c r="D126" s="20">
        <v>1</v>
      </c>
      <c r="E126" s="15"/>
      <c r="F126" s="15" t="s">
        <v>7</v>
      </c>
      <c r="G126" s="15" t="s">
        <v>7</v>
      </c>
      <c r="H126" s="15" t="s">
        <v>2939</v>
      </c>
      <c r="I126" s="21" t="s">
        <v>7</v>
      </c>
      <c r="J126" s="13" t="s">
        <v>155</v>
      </c>
      <c r="K126" s="13" t="s">
        <v>155</v>
      </c>
      <c r="L126" s="13" t="s">
        <v>156</v>
      </c>
      <c r="M126" s="33"/>
      <c r="N126" s="33"/>
      <c r="O126" s="33"/>
      <c r="P126" s="33"/>
    </row>
    <row r="127" spans="2:16" ht="42" customHeight="1">
      <c r="B127" s="19"/>
      <c r="C127" s="15"/>
      <c r="D127" s="20">
        <v>0</v>
      </c>
      <c r="E127" s="15" t="s">
        <v>1172</v>
      </c>
      <c r="F127" s="15" t="s">
        <v>2940</v>
      </c>
      <c r="G127" s="15" t="e">
        <v>#N/A</v>
      </c>
      <c r="H127" s="15" t="s">
        <v>3035</v>
      </c>
      <c r="I127" s="21" t="b">
        <v>0</v>
      </c>
      <c r="J127" s="13" t="s">
        <v>370</v>
      </c>
      <c r="K127" s="13" t="s">
        <v>371</v>
      </c>
      <c r="L127" s="13" t="s">
        <v>153</v>
      </c>
      <c r="M127" s="33"/>
      <c r="N127" s="33"/>
      <c r="O127" s="33"/>
      <c r="P127" s="33"/>
    </row>
    <row r="128" spans="2:16" ht="40.5" customHeight="1">
      <c r="B128" s="19"/>
      <c r="C128" s="15"/>
      <c r="D128" s="20">
        <v>0</v>
      </c>
      <c r="E128" s="15" t="s">
        <v>1169</v>
      </c>
      <c r="F128" s="15" t="s">
        <v>2940</v>
      </c>
      <c r="G128" s="15" t="e">
        <v>#N/A</v>
      </c>
      <c r="H128" s="15" t="s">
        <v>3036</v>
      </c>
      <c r="I128" s="21" t="b">
        <v>0</v>
      </c>
      <c r="J128" s="13" t="s">
        <v>372</v>
      </c>
      <c r="K128" s="13" t="s">
        <v>373</v>
      </c>
      <c r="L128" s="13" t="s">
        <v>153</v>
      </c>
      <c r="M128" s="33"/>
      <c r="N128" s="33"/>
      <c r="O128" s="33"/>
      <c r="P128" s="33"/>
    </row>
    <row r="129" spans="2:16" ht="30">
      <c r="B129" s="19"/>
      <c r="C129" s="15"/>
      <c r="D129" s="20">
        <v>0</v>
      </c>
      <c r="E129" s="15" t="s">
        <v>1166</v>
      </c>
      <c r="F129" s="15" t="s">
        <v>2940</v>
      </c>
      <c r="G129" s="15" t="e">
        <v>#N/A</v>
      </c>
      <c r="H129" s="15" t="s">
        <v>3037</v>
      </c>
      <c r="I129" s="21" t="b">
        <v>0</v>
      </c>
      <c r="J129" s="13" t="s">
        <v>374</v>
      </c>
      <c r="K129" s="13" t="s">
        <v>375</v>
      </c>
      <c r="L129" s="13" t="s">
        <v>153</v>
      </c>
      <c r="M129" s="33"/>
      <c r="N129" s="33"/>
      <c r="O129" s="33"/>
      <c r="P129" s="33"/>
    </row>
    <row r="130" spans="2:16" ht="103.25" customHeight="1">
      <c r="B130" s="19"/>
      <c r="C130" s="15"/>
      <c r="D130" s="20">
        <v>0</v>
      </c>
      <c r="E130" s="15" t="s">
        <v>1162</v>
      </c>
      <c r="F130" s="15" t="s">
        <v>2940</v>
      </c>
      <c r="G130" s="15" t="e">
        <v>#N/A</v>
      </c>
      <c r="H130" s="15" t="s">
        <v>3038</v>
      </c>
      <c r="I130" s="21" t="b">
        <v>0</v>
      </c>
      <c r="J130" s="13" t="s">
        <v>376</v>
      </c>
      <c r="K130" s="13" t="s">
        <v>377</v>
      </c>
      <c r="L130" s="13" t="s">
        <v>153</v>
      </c>
      <c r="M130" s="33"/>
      <c r="N130" s="33"/>
      <c r="O130" s="33"/>
      <c r="P130" s="33"/>
    </row>
    <row r="131" spans="2:16" ht="52.5">
      <c r="B131" s="19" t="s">
        <v>1146</v>
      </c>
      <c r="C131" s="15"/>
      <c r="D131" s="20">
        <v>1</v>
      </c>
      <c r="E131" s="15"/>
      <c r="F131" s="15" t="s">
        <v>7</v>
      </c>
      <c r="G131" s="15" t="s">
        <v>7</v>
      </c>
      <c r="H131" s="15" t="s">
        <v>2939</v>
      </c>
      <c r="I131" s="21" t="s">
        <v>7</v>
      </c>
      <c r="J131" s="13" t="s">
        <v>378</v>
      </c>
      <c r="K131" s="13" t="s">
        <v>155</v>
      </c>
      <c r="L131" s="13" t="s">
        <v>156</v>
      </c>
      <c r="M131" s="33"/>
      <c r="N131" s="33"/>
      <c r="O131" s="33"/>
      <c r="P131" s="33"/>
    </row>
    <row r="132" spans="2:16" ht="30" hidden="1">
      <c r="B132" s="19"/>
      <c r="C132" s="15" t="s">
        <v>1046</v>
      </c>
      <c r="D132" s="20">
        <v>1</v>
      </c>
      <c r="E132" s="15"/>
      <c r="F132" s="15" t="s">
        <v>7</v>
      </c>
      <c r="G132" s="15" t="s">
        <v>7</v>
      </c>
      <c r="H132" s="15" t="s">
        <v>2939</v>
      </c>
      <c r="I132" s="21" t="s">
        <v>7</v>
      </c>
      <c r="J132" s="13" t="s">
        <v>155</v>
      </c>
      <c r="K132" s="13" t="s">
        <v>155</v>
      </c>
      <c r="L132" s="13" t="s">
        <v>156</v>
      </c>
      <c r="M132" s="33"/>
      <c r="N132" s="33"/>
      <c r="O132" s="33"/>
      <c r="P132" s="33"/>
    </row>
    <row r="133" spans="2:16" ht="52.5" customHeight="1">
      <c r="B133" s="19"/>
      <c r="C133" s="15"/>
      <c r="D133" s="20">
        <v>0</v>
      </c>
      <c r="E133" s="15" t="s">
        <v>1159</v>
      </c>
      <c r="F133" s="15" t="s">
        <v>2940</v>
      </c>
      <c r="G133" s="15" t="e">
        <v>#N/A</v>
      </c>
      <c r="H133" s="15" t="s">
        <v>3039</v>
      </c>
      <c r="I133" s="21" t="b">
        <v>0</v>
      </c>
      <c r="J133" s="13" t="s">
        <v>379</v>
      </c>
      <c r="K133" s="13" t="s">
        <v>380</v>
      </c>
      <c r="L133" s="13" t="s">
        <v>153</v>
      </c>
      <c r="M133" s="33"/>
      <c r="N133" s="33"/>
      <c r="O133" s="33"/>
      <c r="P133" s="33"/>
    </row>
    <row r="134" spans="2:16" ht="39.75" customHeight="1">
      <c r="B134" s="19"/>
      <c r="C134" s="15"/>
      <c r="D134" s="20">
        <v>0</v>
      </c>
      <c r="E134" s="15" t="s">
        <v>1156</v>
      </c>
      <c r="F134" s="15" t="s">
        <v>2940</v>
      </c>
      <c r="G134" s="15" t="e">
        <v>#N/A</v>
      </c>
      <c r="H134" s="15" t="s">
        <v>3040</v>
      </c>
      <c r="I134" s="21" t="b">
        <v>0</v>
      </c>
      <c r="J134" s="13" t="s">
        <v>381</v>
      </c>
      <c r="K134" s="13" t="s">
        <v>382</v>
      </c>
      <c r="L134" s="13" t="s">
        <v>153</v>
      </c>
      <c r="M134" s="33"/>
      <c r="N134" s="33"/>
      <c r="O134" s="33"/>
      <c r="P134" s="33"/>
    </row>
    <row r="135" spans="2:16" ht="85.5" customHeight="1">
      <c r="B135" s="19"/>
      <c r="C135" s="15"/>
      <c r="D135" s="20">
        <v>0</v>
      </c>
      <c r="E135" s="15" t="s">
        <v>1153</v>
      </c>
      <c r="F135" s="15" t="s">
        <v>2940</v>
      </c>
      <c r="G135" s="15" t="e">
        <v>#N/A</v>
      </c>
      <c r="H135" s="15" t="s">
        <v>3041</v>
      </c>
      <c r="I135" s="21" t="b">
        <v>0</v>
      </c>
      <c r="J135" s="13" t="s">
        <v>383</v>
      </c>
      <c r="K135" s="13" t="s">
        <v>384</v>
      </c>
      <c r="L135" s="13" t="s">
        <v>153</v>
      </c>
      <c r="M135" s="33"/>
      <c r="N135" s="33"/>
      <c r="O135" s="33"/>
      <c r="P135" s="33"/>
    </row>
    <row r="136" spans="2:16" ht="80">
      <c r="B136" s="19"/>
      <c r="C136" s="15"/>
      <c r="D136" s="20">
        <v>0</v>
      </c>
      <c r="E136" s="15" t="s">
        <v>1150</v>
      </c>
      <c r="F136" s="15" t="s">
        <v>2940</v>
      </c>
      <c r="G136" s="15" t="e">
        <v>#N/A</v>
      </c>
      <c r="H136" s="15" t="s">
        <v>3042</v>
      </c>
      <c r="I136" s="21" t="b">
        <v>0</v>
      </c>
      <c r="J136" s="13" t="s">
        <v>385</v>
      </c>
      <c r="K136" s="13" t="s">
        <v>386</v>
      </c>
      <c r="L136" s="13" t="s">
        <v>153</v>
      </c>
      <c r="M136" s="33"/>
      <c r="N136" s="33"/>
      <c r="O136" s="33"/>
      <c r="P136" s="33"/>
    </row>
    <row r="137" spans="2:16" ht="30">
      <c r="B137" s="19"/>
      <c r="C137" s="15"/>
      <c r="D137" s="20">
        <v>0</v>
      </c>
      <c r="E137" s="15" t="s">
        <v>1147</v>
      </c>
      <c r="F137" s="15" t="s">
        <v>2940</v>
      </c>
      <c r="G137" s="15" t="e">
        <v>#N/A</v>
      </c>
      <c r="H137" s="15" t="s">
        <v>3043</v>
      </c>
      <c r="I137" s="21" t="b">
        <v>0</v>
      </c>
      <c r="J137" s="13" t="s">
        <v>387</v>
      </c>
      <c r="K137" s="13" t="s">
        <v>388</v>
      </c>
      <c r="L137" s="13" t="s">
        <v>153</v>
      </c>
      <c r="M137" s="33"/>
      <c r="N137" s="33"/>
      <c r="O137" s="33"/>
      <c r="P137" s="33"/>
    </row>
    <row r="138" spans="2:16" ht="51.75" customHeight="1">
      <c r="B138" s="19"/>
      <c r="C138" s="15"/>
      <c r="D138" s="20">
        <v>0</v>
      </c>
      <c r="E138" s="15" t="s">
        <v>1143</v>
      </c>
      <c r="F138" s="15" t="s">
        <v>2940</v>
      </c>
      <c r="G138" s="15" t="e">
        <v>#N/A</v>
      </c>
      <c r="H138" s="15" t="s">
        <v>3044</v>
      </c>
      <c r="I138" s="21" t="b">
        <v>0</v>
      </c>
      <c r="J138" s="13" t="s">
        <v>389</v>
      </c>
      <c r="K138" s="13" t="s">
        <v>390</v>
      </c>
      <c r="L138" s="13" t="s">
        <v>153</v>
      </c>
      <c r="M138" s="33"/>
      <c r="N138" s="33"/>
      <c r="O138" s="33"/>
      <c r="P138" s="33"/>
    </row>
    <row r="139" spans="2:16" ht="21">
      <c r="B139" s="19" t="s">
        <v>1142</v>
      </c>
      <c r="C139" s="15"/>
      <c r="D139" s="20">
        <v>1</v>
      </c>
      <c r="E139" s="15"/>
      <c r="F139" s="15" t="s">
        <v>7</v>
      </c>
      <c r="G139" s="15" t="s">
        <v>7</v>
      </c>
      <c r="H139" s="15" t="s">
        <v>2939</v>
      </c>
      <c r="I139" s="21" t="s">
        <v>7</v>
      </c>
      <c r="J139" s="13" t="s">
        <v>391</v>
      </c>
      <c r="K139" s="13" t="s">
        <v>155</v>
      </c>
      <c r="L139" s="13" t="s">
        <v>156</v>
      </c>
      <c r="M139" s="33"/>
      <c r="N139" s="33"/>
      <c r="O139" s="33"/>
      <c r="P139" s="33"/>
    </row>
    <row r="140" spans="2:16" ht="30" hidden="1">
      <c r="B140" s="19"/>
      <c r="C140" s="15" t="s">
        <v>1046</v>
      </c>
      <c r="D140" s="20">
        <v>1</v>
      </c>
      <c r="E140" s="15"/>
      <c r="F140" s="15" t="s">
        <v>7</v>
      </c>
      <c r="G140" s="15" t="s">
        <v>7</v>
      </c>
      <c r="H140" s="15" t="s">
        <v>2939</v>
      </c>
      <c r="I140" s="21" t="s">
        <v>7</v>
      </c>
      <c r="J140" s="13" t="s">
        <v>155</v>
      </c>
      <c r="K140" s="13" t="s">
        <v>155</v>
      </c>
      <c r="L140" s="13" t="s">
        <v>156</v>
      </c>
      <c r="M140" s="33"/>
      <c r="N140" s="33"/>
      <c r="O140" s="33"/>
      <c r="P140" s="33"/>
    </row>
    <row r="141" spans="2:16" ht="41.25" customHeight="1">
      <c r="B141" s="19"/>
      <c r="C141" s="15"/>
      <c r="D141" s="20">
        <v>0</v>
      </c>
      <c r="E141" s="15" t="s">
        <v>1139</v>
      </c>
      <c r="F141" s="15" t="s">
        <v>2940</v>
      </c>
      <c r="G141" s="15" t="e">
        <v>#N/A</v>
      </c>
      <c r="H141" s="15" t="s">
        <v>3045</v>
      </c>
      <c r="I141" s="21" t="b">
        <v>0</v>
      </c>
      <c r="J141" s="13" t="s">
        <v>392</v>
      </c>
      <c r="K141" s="13" t="s">
        <v>393</v>
      </c>
      <c r="L141" s="13" t="s">
        <v>153</v>
      </c>
      <c r="M141" s="33"/>
      <c r="N141" s="33"/>
      <c r="O141" s="33"/>
      <c r="P141" s="33"/>
    </row>
    <row r="142" spans="2:16" ht="66" customHeight="1">
      <c r="B142" s="19" t="s">
        <v>1104</v>
      </c>
      <c r="C142" s="15"/>
      <c r="D142" s="20">
        <v>1</v>
      </c>
      <c r="E142" s="15"/>
      <c r="F142" s="15" t="s">
        <v>7</v>
      </c>
      <c r="G142" s="15" t="s">
        <v>7</v>
      </c>
      <c r="H142" s="15" t="s">
        <v>2939</v>
      </c>
      <c r="I142" s="21" t="s">
        <v>7</v>
      </c>
      <c r="J142" s="13" t="s">
        <v>394</v>
      </c>
      <c r="K142" s="13" t="s">
        <v>395</v>
      </c>
      <c r="L142" s="13" t="s">
        <v>156</v>
      </c>
      <c r="M142" s="33"/>
      <c r="N142" s="33"/>
      <c r="O142" s="33"/>
      <c r="P142" s="33"/>
    </row>
    <row r="143" spans="2:16" ht="30">
      <c r="B143" s="19"/>
      <c r="C143" s="15" t="s">
        <v>1126</v>
      </c>
      <c r="D143" s="20">
        <v>1</v>
      </c>
      <c r="E143" s="15"/>
      <c r="F143" s="15" t="s">
        <v>7</v>
      </c>
      <c r="G143" s="15" t="s">
        <v>7</v>
      </c>
      <c r="H143" s="15" t="s">
        <v>2939</v>
      </c>
      <c r="I143" s="21" t="s">
        <v>7</v>
      </c>
      <c r="J143" s="13" t="s">
        <v>396</v>
      </c>
      <c r="K143" s="13" t="s">
        <v>155</v>
      </c>
      <c r="L143" s="13" t="s">
        <v>156</v>
      </c>
      <c r="M143" s="33"/>
      <c r="N143" s="33"/>
      <c r="O143" s="33"/>
      <c r="P143" s="33"/>
    </row>
    <row r="144" spans="2:16" ht="63" customHeight="1">
      <c r="B144" s="19"/>
      <c r="C144" s="15"/>
      <c r="D144" s="20">
        <v>0</v>
      </c>
      <c r="E144" s="15" t="s">
        <v>1136</v>
      </c>
      <c r="F144" s="15" t="s">
        <v>2940</v>
      </c>
      <c r="G144" s="15" t="e">
        <v>#N/A</v>
      </c>
      <c r="H144" s="15" t="s">
        <v>3046</v>
      </c>
      <c r="I144" s="21" t="b">
        <v>0</v>
      </c>
      <c r="J144" s="13" t="s">
        <v>397</v>
      </c>
      <c r="K144" s="13" t="s">
        <v>398</v>
      </c>
      <c r="L144" s="13" t="s">
        <v>153</v>
      </c>
      <c r="M144" s="33"/>
      <c r="N144" s="33"/>
      <c r="O144" s="33"/>
      <c r="P144" s="33"/>
    </row>
    <row r="145" spans="2:16" ht="30">
      <c r="B145" s="19"/>
      <c r="C145" s="15"/>
      <c r="D145" s="20">
        <v>0</v>
      </c>
      <c r="E145" s="15" t="s">
        <v>1133</v>
      </c>
      <c r="F145" s="15" t="s">
        <v>2940</v>
      </c>
      <c r="G145" s="15" t="e">
        <v>#N/A</v>
      </c>
      <c r="H145" s="15" t="s">
        <v>3047</v>
      </c>
      <c r="I145" s="21" t="b">
        <v>0</v>
      </c>
      <c r="J145" s="13" t="s">
        <v>399</v>
      </c>
      <c r="K145" s="13" t="s">
        <v>400</v>
      </c>
      <c r="L145" s="13" t="s">
        <v>153</v>
      </c>
      <c r="M145" s="33"/>
      <c r="N145" s="33"/>
      <c r="O145" s="33"/>
      <c r="P145" s="33"/>
    </row>
    <row r="146" spans="2:16" ht="30">
      <c r="B146" s="19"/>
      <c r="C146" s="15"/>
      <c r="D146" s="20">
        <v>0</v>
      </c>
      <c r="E146" s="15" t="s">
        <v>1130</v>
      </c>
      <c r="F146" s="15" t="s">
        <v>2940</v>
      </c>
      <c r="G146" s="15" t="e">
        <v>#N/A</v>
      </c>
      <c r="H146" s="15" t="s">
        <v>3048</v>
      </c>
      <c r="I146" s="21" t="b">
        <v>0</v>
      </c>
      <c r="J146" s="13" t="s">
        <v>401</v>
      </c>
      <c r="K146" s="13" t="s">
        <v>402</v>
      </c>
      <c r="L146" s="13" t="s">
        <v>153</v>
      </c>
      <c r="M146" s="33"/>
      <c r="N146" s="33"/>
      <c r="O146" s="33"/>
      <c r="P146" s="33"/>
    </row>
    <row r="147" spans="2:16" ht="30">
      <c r="B147" s="19"/>
      <c r="C147" s="15"/>
      <c r="D147" s="20">
        <v>0</v>
      </c>
      <c r="E147" s="15" t="s">
        <v>1127</v>
      </c>
      <c r="F147" s="15" t="s">
        <v>2940</v>
      </c>
      <c r="G147" s="15" t="e">
        <v>#N/A</v>
      </c>
      <c r="H147" s="15" t="s">
        <v>3049</v>
      </c>
      <c r="I147" s="21" t="b">
        <v>0</v>
      </c>
      <c r="J147" s="13" t="s">
        <v>403</v>
      </c>
      <c r="K147" s="13" t="s">
        <v>404</v>
      </c>
      <c r="L147" s="13" t="s">
        <v>153</v>
      </c>
      <c r="M147" s="33"/>
      <c r="N147" s="33"/>
      <c r="O147" s="33"/>
      <c r="P147" s="33"/>
    </row>
    <row r="148" spans="2:16" ht="40.5" customHeight="1">
      <c r="B148" s="19"/>
      <c r="C148" s="15"/>
      <c r="D148" s="20">
        <v>0</v>
      </c>
      <c r="E148" s="15" t="s">
        <v>1123</v>
      </c>
      <c r="F148" s="15" t="s">
        <v>2940</v>
      </c>
      <c r="G148" s="15" t="e">
        <v>#N/A</v>
      </c>
      <c r="H148" s="15" t="s">
        <v>3050</v>
      </c>
      <c r="I148" s="21" t="b">
        <v>0</v>
      </c>
      <c r="J148" s="13" t="s">
        <v>405</v>
      </c>
      <c r="K148" s="13" t="s">
        <v>406</v>
      </c>
      <c r="L148" s="13" t="s">
        <v>153</v>
      </c>
      <c r="M148" s="33"/>
      <c r="N148" s="33"/>
      <c r="O148" s="33"/>
      <c r="P148" s="33"/>
    </row>
    <row r="149" spans="2:16" ht="40.5" customHeight="1">
      <c r="B149" s="19"/>
      <c r="C149" s="15" t="s">
        <v>1115</v>
      </c>
      <c r="D149" s="20">
        <v>1</v>
      </c>
      <c r="E149" s="15"/>
      <c r="F149" s="15" t="s">
        <v>7</v>
      </c>
      <c r="G149" s="15" t="s">
        <v>7</v>
      </c>
      <c r="H149" s="15" t="s">
        <v>2939</v>
      </c>
      <c r="I149" s="21" t="s">
        <v>7</v>
      </c>
      <c r="J149" s="13" t="s">
        <v>407</v>
      </c>
      <c r="K149" s="13" t="s">
        <v>155</v>
      </c>
      <c r="L149" s="13" t="s">
        <v>156</v>
      </c>
      <c r="M149" s="33"/>
      <c r="N149" s="33"/>
      <c r="O149" s="33"/>
      <c r="P149" s="33"/>
    </row>
    <row r="150" spans="2:16" ht="42" customHeight="1">
      <c r="B150" s="19"/>
      <c r="C150" s="15"/>
      <c r="D150" s="20">
        <v>0</v>
      </c>
      <c r="E150" s="15" t="s">
        <v>1119</v>
      </c>
      <c r="F150" s="15" t="s">
        <v>2940</v>
      </c>
      <c r="G150" s="15" t="e">
        <v>#N/A</v>
      </c>
      <c r="H150" s="15" t="s">
        <v>3051</v>
      </c>
      <c r="I150" s="21" t="b">
        <v>0</v>
      </c>
      <c r="J150" s="13" t="s">
        <v>408</v>
      </c>
      <c r="K150" s="13" t="s">
        <v>409</v>
      </c>
      <c r="L150" s="13" t="s">
        <v>153</v>
      </c>
      <c r="M150" s="33"/>
      <c r="N150" s="33"/>
      <c r="O150" s="33"/>
      <c r="P150" s="33"/>
    </row>
    <row r="151" spans="2:16" ht="30">
      <c r="B151" s="19"/>
      <c r="C151" s="15"/>
      <c r="D151" s="20">
        <v>0</v>
      </c>
      <c r="E151" s="15" t="s">
        <v>1116</v>
      </c>
      <c r="F151" s="15" t="s">
        <v>2940</v>
      </c>
      <c r="G151" s="15" t="e">
        <v>#N/A</v>
      </c>
      <c r="H151" s="15" t="s">
        <v>3052</v>
      </c>
      <c r="I151" s="21" t="b">
        <v>0</v>
      </c>
      <c r="J151" s="13" t="s">
        <v>410</v>
      </c>
      <c r="K151" s="13" t="s">
        <v>411</v>
      </c>
      <c r="L151" s="13" t="s">
        <v>153</v>
      </c>
      <c r="M151" s="33"/>
      <c r="N151" s="33"/>
      <c r="O151" s="33"/>
      <c r="P151" s="33"/>
    </row>
    <row r="152" spans="2:16" ht="42.75" customHeight="1">
      <c r="B152" s="19"/>
      <c r="C152" s="15"/>
      <c r="D152" s="20">
        <v>0</v>
      </c>
      <c r="E152" s="15" t="s">
        <v>1112</v>
      </c>
      <c r="F152" s="15" t="s">
        <v>2940</v>
      </c>
      <c r="G152" s="15" t="e">
        <v>#N/A</v>
      </c>
      <c r="H152" s="15" t="s">
        <v>3053</v>
      </c>
      <c r="I152" s="21" t="b">
        <v>0</v>
      </c>
      <c r="J152" s="13" t="s">
        <v>412</v>
      </c>
      <c r="K152" s="13" t="s">
        <v>413</v>
      </c>
      <c r="L152" s="13" t="s">
        <v>153</v>
      </c>
      <c r="M152" s="33"/>
      <c r="N152" s="33"/>
      <c r="O152" s="33"/>
      <c r="P152" s="33"/>
    </row>
    <row r="153" spans="2:16" ht="30">
      <c r="B153" s="19"/>
      <c r="C153" s="15" t="s">
        <v>1105</v>
      </c>
      <c r="D153" s="20">
        <v>1</v>
      </c>
      <c r="E153" s="15"/>
      <c r="F153" s="15" t="s">
        <v>7</v>
      </c>
      <c r="G153" s="15" t="s">
        <v>7</v>
      </c>
      <c r="H153" s="15" t="s">
        <v>2939</v>
      </c>
      <c r="I153" s="21" t="s">
        <v>7</v>
      </c>
      <c r="J153" s="13" t="s">
        <v>414</v>
      </c>
      <c r="K153" s="13" t="s">
        <v>155</v>
      </c>
      <c r="L153" s="13" t="s">
        <v>156</v>
      </c>
      <c r="M153" s="33"/>
      <c r="N153" s="33"/>
      <c r="O153" s="33"/>
      <c r="P153" s="33"/>
    </row>
    <row r="154" spans="2:16" ht="45" customHeight="1">
      <c r="B154" s="19"/>
      <c r="C154" s="15"/>
      <c r="D154" s="20">
        <v>0</v>
      </c>
      <c r="E154" s="15" t="s">
        <v>1109</v>
      </c>
      <c r="F154" s="15" t="s">
        <v>2940</v>
      </c>
      <c r="G154" s="15" t="e">
        <v>#N/A</v>
      </c>
      <c r="H154" s="15" t="s">
        <v>3054</v>
      </c>
      <c r="I154" s="21" t="b">
        <v>0</v>
      </c>
      <c r="J154" s="13" t="s">
        <v>415</v>
      </c>
      <c r="K154" s="13" t="s">
        <v>416</v>
      </c>
      <c r="L154" s="13" t="s">
        <v>153</v>
      </c>
      <c r="M154" s="33"/>
      <c r="N154" s="33"/>
      <c r="O154" s="33"/>
      <c r="P154" s="33"/>
    </row>
    <row r="155" spans="2:16" ht="30">
      <c r="B155" s="19"/>
      <c r="C155" s="15"/>
      <c r="D155" s="20">
        <v>0</v>
      </c>
      <c r="E155" s="15" t="s">
        <v>1106</v>
      </c>
      <c r="F155" s="15" t="s">
        <v>2940</v>
      </c>
      <c r="G155" s="15" t="e">
        <v>#N/A</v>
      </c>
      <c r="H155" s="15" t="s">
        <v>3055</v>
      </c>
      <c r="I155" s="21" t="b">
        <v>0</v>
      </c>
      <c r="J155" s="13" t="s">
        <v>417</v>
      </c>
      <c r="K155" s="13" t="s">
        <v>418</v>
      </c>
      <c r="L155" s="13" t="s">
        <v>153</v>
      </c>
      <c r="M155" s="33"/>
      <c r="N155" s="33"/>
      <c r="O155" s="33"/>
      <c r="P155" s="33"/>
    </row>
    <row r="156" spans="2:16" ht="30">
      <c r="B156" s="19"/>
      <c r="C156" s="15"/>
      <c r="D156" s="20">
        <v>0</v>
      </c>
      <c r="E156" s="15" t="s">
        <v>1101</v>
      </c>
      <c r="F156" s="15" t="s">
        <v>2940</v>
      </c>
      <c r="G156" s="15" t="e">
        <v>#N/A</v>
      </c>
      <c r="H156" s="15" t="s">
        <v>3056</v>
      </c>
      <c r="I156" s="21" t="b">
        <v>0</v>
      </c>
      <c r="J156" s="13" t="s">
        <v>419</v>
      </c>
      <c r="K156" s="13" t="s">
        <v>420</v>
      </c>
      <c r="L156" s="13" t="s">
        <v>153</v>
      </c>
      <c r="M156" s="33"/>
      <c r="N156" s="33"/>
      <c r="O156" s="33"/>
      <c r="P156" s="33"/>
    </row>
    <row r="157" spans="2:16" ht="31.5">
      <c r="B157" s="19" t="s">
        <v>1050</v>
      </c>
      <c r="C157" s="15"/>
      <c r="D157" s="20">
        <v>1</v>
      </c>
      <c r="E157" s="15"/>
      <c r="F157" s="15" t="s">
        <v>7</v>
      </c>
      <c r="G157" s="15" t="s">
        <v>7</v>
      </c>
      <c r="H157" s="15" t="s">
        <v>2939</v>
      </c>
      <c r="I157" s="21" t="s">
        <v>7</v>
      </c>
      <c r="J157" s="13" t="s">
        <v>421</v>
      </c>
      <c r="K157" s="13" t="s">
        <v>155</v>
      </c>
      <c r="L157" s="13" t="s">
        <v>156</v>
      </c>
      <c r="M157" s="33"/>
      <c r="N157" s="33"/>
      <c r="O157" s="33"/>
      <c r="P157" s="33"/>
    </row>
    <row r="158" spans="2:16" ht="50">
      <c r="B158" s="19"/>
      <c r="C158" s="15" t="s">
        <v>1100</v>
      </c>
      <c r="D158" s="20">
        <v>1</v>
      </c>
      <c r="E158" s="15"/>
      <c r="F158" s="15" t="s">
        <v>7</v>
      </c>
      <c r="G158" s="15" t="s">
        <v>7</v>
      </c>
      <c r="H158" s="15" t="s">
        <v>2939</v>
      </c>
      <c r="I158" s="21" t="s">
        <v>7</v>
      </c>
      <c r="J158" s="13" t="s">
        <v>422</v>
      </c>
      <c r="K158" s="13" t="s">
        <v>155</v>
      </c>
      <c r="L158" s="13" t="s">
        <v>156</v>
      </c>
      <c r="M158" s="33"/>
      <c r="N158" s="33"/>
      <c r="O158" s="33"/>
      <c r="P158" s="33"/>
    </row>
    <row r="159" spans="2:16" ht="60">
      <c r="B159" s="19"/>
      <c r="C159" s="15"/>
      <c r="D159" s="20">
        <v>0</v>
      </c>
      <c r="E159" s="15" t="s">
        <v>1097</v>
      </c>
      <c r="F159" s="15" t="s">
        <v>2940</v>
      </c>
      <c r="G159" s="15" t="e">
        <v>#N/A</v>
      </c>
      <c r="H159" s="15" t="s">
        <v>3057</v>
      </c>
      <c r="I159" s="21" t="b">
        <v>0</v>
      </c>
      <c r="J159" s="13" t="s">
        <v>423</v>
      </c>
      <c r="K159" s="13" t="s">
        <v>424</v>
      </c>
      <c r="L159" s="13" t="s">
        <v>153</v>
      </c>
      <c r="M159" s="33"/>
      <c r="N159" s="33"/>
      <c r="O159" s="33"/>
      <c r="P159" s="33"/>
    </row>
    <row r="160" spans="2:16" ht="50">
      <c r="B160" s="19"/>
      <c r="C160" s="15" t="s">
        <v>1096</v>
      </c>
      <c r="D160" s="20">
        <v>1</v>
      </c>
      <c r="E160" s="15"/>
      <c r="F160" s="15" t="s">
        <v>7</v>
      </c>
      <c r="G160" s="15" t="s">
        <v>7</v>
      </c>
      <c r="H160" s="15" t="s">
        <v>2939</v>
      </c>
      <c r="I160" s="21" t="s">
        <v>7</v>
      </c>
      <c r="J160" s="13" t="s">
        <v>425</v>
      </c>
      <c r="K160" s="13" t="s">
        <v>155</v>
      </c>
      <c r="L160" s="13" t="s">
        <v>156</v>
      </c>
      <c r="M160" s="33"/>
      <c r="N160" s="33"/>
      <c r="O160" s="33"/>
      <c r="P160" s="33"/>
    </row>
    <row r="161" spans="2:16" ht="102.75" customHeight="1">
      <c r="B161" s="19"/>
      <c r="C161" s="15"/>
      <c r="D161" s="20">
        <v>0</v>
      </c>
      <c r="E161" s="15" t="s">
        <v>1093</v>
      </c>
      <c r="F161" s="15" t="s">
        <v>2940</v>
      </c>
      <c r="G161" s="15" t="e">
        <v>#N/A</v>
      </c>
      <c r="H161" s="15" t="s">
        <v>3058</v>
      </c>
      <c r="I161" s="21" t="b">
        <v>0</v>
      </c>
      <c r="J161" s="13" t="s">
        <v>426</v>
      </c>
      <c r="K161" s="13" t="s">
        <v>427</v>
      </c>
      <c r="L161" s="13" t="s">
        <v>153</v>
      </c>
      <c r="M161" s="33"/>
      <c r="N161" s="33"/>
      <c r="O161" s="33"/>
      <c r="P161" s="33"/>
    </row>
    <row r="162" spans="2:16" ht="50">
      <c r="B162" s="19"/>
      <c r="C162" s="15" t="s">
        <v>1092</v>
      </c>
      <c r="D162" s="20">
        <v>1</v>
      </c>
      <c r="E162" s="15"/>
      <c r="F162" s="15" t="s">
        <v>7</v>
      </c>
      <c r="G162" s="15" t="s">
        <v>7</v>
      </c>
      <c r="H162" s="15" t="s">
        <v>2939</v>
      </c>
      <c r="I162" s="21" t="s">
        <v>7</v>
      </c>
      <c r="J162" s="13" t="s">
        <v>428</v>
      </c>
      <c r="K162" s="13" t="s">
        <v>155</v>
      </c>
      <c r="L162" s="13" t="s">
        <v>156</v>
      </c>
      <c r="M162" s="33"/>
      <c r="N162" s="33"/>
      <c r="O162" s="33"/>
      <c r="P162" s="33"/>
    </row>
    <row r="163" spans="2:16" ht="30">
      <c r="B163" s="19"/>
      <c r="C163" s="15"/>
      <c r="D163" s="20">
        <v>0</v>
      </c>
      <c r="E163" s="15" t="s">
        <v>1089</v>
      </c>
      <c r="F163" s="15" t="s">
        <v>2940</v>
      </c>
      <c r="G163" s="15" t="e">
        <v>#N/A</v>
      </c>
      <c r="H163" s="15" t="s">
        <v>3059</v>
      </c>
      <c r="I163" s="21" t="b">
        <v>0</v>
      </c>
      <c r="J163" s="13" t="s">
        <v>429</v>
      </c>
      <c r="K163" s="13" t="s">
        <v>430</v>
      </c>
      <c r="L163" s="13" t="s">
        <v>153</v>
      </c>
      <c r="M163" s="33"/>
      <c r="N163" s="33"/>
      <c r="O163" s="33"/>
      <c r="P163" s="33"/>
    </row>
    <row r="164" spans="2:16" ht="50">
      <c r="B164" s="19"/>
      <c r="C164" s="15" t="s">
        <v>1085</v>
      </c>
      <c r="D164" s="20">
        <v>1</v>
      </c>
      <c r="E164" s="15"/>
      <c r="F164" s="15" t="s">
        <v>7</v>
      </c>
      <c r="G164" s="15" t="s">
        <v>7</v>
      </c>
      <c r="H164" s="15" t="s">
        <v>2939</v>
      </c>
      <c r="I164" s="21" t="s">
        <v>7</v>
      </c>
      <c r="J164" s="13" t="s">
        <v>431</v>
      </c>
      <c r="K164" s="13" t="s">
        <v>155</v>
      </c>
      <c r="L164" s="13" t="s">
        <v>156</v>
      </c>
      <c r="M164" s="33"/>
      <c r="N164" s="33"/>
      <c r="O164" s="33"/>
      <c r="P164" s="33"/>
    </row>
    <row r="165" spans="2:16" ht="30">
      <c r="B165" s="19"/>
      <c r="C165" s="15"/>
      <c r="D165" s="20">
        <v>0</v>
      </c>
      <c r="E165" s="15" t="s">
        <v>1086</v>
      </c>
      <c r="F165" s="15" t="s">
        <v>2940</v>
      </c>
      <c r="G165" s="15" t="e">
        <v>#N/A</v>
      </c>
      <c r="H165" s="15" t="s">
        <v>3060</v>
      </c>
      <c r="I165" s="21" t="b">
        <v>0</v>
      </c>
      <c r="J165" s="13" t="s">
        <v>432</v>
      </c>
      <c r="K165" s="13" t="s">
        <v>433</v>
      </c>
      <c r="L165" s="13" t="s">
        <v>153</v>
      </c>
      <c r="M165" s="33"/>
      <c r="N165" s="33"/>
      <c r="O165" s="33"/>
      <c r="P165" s="33"/>
    </row>
    <row r="166" spans="2:16" ht="30">
      <c r="B166" s="19"/>
      <c r="C166" s="15"/>
      <c r="D166" s="20">
        <v>0</v>
      </c>
      <c r="E166" s="15" t="s">
        <v>1082</v>
      </c>
      <c r="F166" s="15" t="s">
        <v>2940</v>
      </c>
      <c r="G166" s="15" t="e">
        <v>#N/A</v>
      </c>
      <c r="H166" s="15" t="s">
        <v>3061</v>
      </c>
      <c r="I166" s="21" t="b">
        <v>0</v>
      </c>
      <c r="J166" s="13" t="s">
        <v>434</v>
      </c>
      <c r="K166" s="13" t="s">
        <v>435</v>
      </c>
      <c r="L166" s="13" t="s">
        <v>153</v>
      </c>
      <c r="M166" s="33"/>
      <c r="N166" s="33"/>
      <c r="O166" s="33"/>
      <c r="P166" s="33"/>
    </row>
    <row r="167" spans="2:16" ht="50">
      <c r="B167" s="19"/>
      <c r="C167" s="15" t="s">
        <v>1078</v>
      </c>
      <c r="D167" s="20">
        <v>1</v>
      </c>
      <c r="E167" s="15"/>
      <c r="F167" s="15" t="s">
        <v>7</v>
      </c>
      <c r="G167" s="15" t="s">
        <v>7</v>
      </c>
      <c r="H167" s="15" t="s">
        <v>2939</v>
      </c>
      <c r="I167" s="21" t="s">
        <v>7</v>
      </c>
      <c r="J167" s="13" t="s">
        <v>436</v>
      </c>
      <c r="K167" s="13" t="s">
        <v>437</v>
      </c>
      <c r="L167" s="13" t="s">
        <v>156</v>
      </c>
      <c r="M167" s="33"/>
      <c r="N167" s="33"/>
      <c r="O167" s="33"/>
      <c r="P167" s="33"/>
    </row>
    <row r="168" spans="2:16" ht="30">
      <c r="B168" s="19"/>
      <c r="C168" s="15"/>
      <c r="D168" s="20">
        <v>0</v>
      </c>
      <c r="E168" s="15" t="s">
        <v>1079</v>
      </c>
      <c r="F168" s="15" t="s">
        <v>2940</v>
      </c>
      <c r="G168" s="15" t="e">
        <v>#N/A</v>
      </c>
      <c r="H168" s="15" t="s">
        <v>3062</v>
      </c>
      <c r="I168" s="21" t="b">
        <v>0</v>
      </c>
      <c r="J168" s="13" t="s">
        <v>438</v>
      </c>
      <c r="K168" s="13" t="s">
        <v>439</v>
      </c>
      <c r="L168" s="13" t="s">
        <v>153</v>
      </c>
      <c r="M168" s="33"/>
      <c r="N168" s="33"/>
      <c r="O168" s="33"/>
      <c r="P168" s="33"/>
    </row>
    <row r="169" spans="2:16" ht="43.5" customHeight="1">
      <c r="B169" s="19"/>
      <c r="C169" s="15"/>
      <c r="D169" s="20">
        <v>0</v>
      </c>
      <c r="E169" s="15" t="s">
        <v>1075</v>
      </c>
      <c r="F169" s="15" t="s">
        <v>2940</v>
      </c>
      <c r="G169" s="15" t="e">
        <v>#N/A</v>
      </c>
      <c r="H169" s="15" t="s">
        <v>3063</v>
      </c>
      <c r="I169" s="21" t="b">
        <v>0</v>
      </c>
      <c r="J169" s="13" t="s">
        <v>440</v>
      </c>
      <c r="K169" s="13" t="s">
        <v>441</v>
      </c>
      <c r="L169" s="13" t="s">
        <v>153</v>
      </c>
      <c r="M169" s="33"/>
      <c r="N169" s="33"/>
      <c r="O169" s="33"/>
      <c r="P169" s="33"/>
    </row>
    <row r="170" spans="2:16" ht="120">
      <c r="B170" s="19"/>
      <c r="C170" s="15" t="s">
        <v>1051</v>
      </c>
      <c r="D170" s="20">
        <v>1</v>
      </c>
      <c r="E170" s="15"/>
      <c r="F170" s="15" t="s">
        <v>7</v>
      </c>
      <c r="G170" s="15" t="s">
        <v>7</v>
      </c>
      <c r="H170" s="15" t="s">
        <v>2939</v>
      </c>
      <c r="I170" s="21" t="s">
        <v>7</v>
      </c>
      <c r="J170" s="13" t="s">
        <v>442</v>
      </c>
      <c r="K170" s="13" t="s">
        <v>155</v>
      </c>
      <c r="L170" s="13" t="s">
        <v>156</v>
      </c>
      <c r="M170" s="33"/>
      <c r="N170" s="33"/>
      <c r="O170" s="33"/>
      <c r="P170" s="33"/>
    </row>
    <row r="171" spans="2:16" ht="52.5" customHeight="1">
      <c r="B171" s="19"/>
      <c r="C171" s="15"/>
      <c r="D171" s="20">
        <v>0</v>
      </c>
      <c r="E171" s="15" t="s">
        <v>1052</v>
      </c>
      <c r="F171" s="15" t="s">
        <v>2940</v>
      </c>
      <c r="G171" s="15" t="e">
        <v>#N/A</v>
      </c>
      <c r="H171" s="15" t="s">
        <v>3064</v>
      </c>
      <c r="I171" s="21" t="b">
        <v>0</v>
      </c>
      <c r="J171" s="13" t="s">
        <v>443</v>
      </c>
      <c r="K171" s="13" t="s">
        <v>444</v>
      </c>
      <c r="L171" s="13" t="s">
        <v>153</v>
      </c>
      <c r="M171" s="33"/>
      <c r="N171" s="33"/>
      <c r="O171" s="33"/>
      <c r="P171" s="33"/>
    </row>
    <row r="172" spans="2:16" ht="30">
      <c r="B172" s="19"/>
      <c r="C172" s="15"/>
      <c r="D172" s="20">
        <v>0</v>
      </c>
      <c r="E172" s="15" t="s">
        <v>1072</v>
      </c>
      <c r="F172" s="15" t="s">
        <v>2940</v>
      </c>
      <c r="G172" s="15" t="e">
        <v>#N/A</v>
      </c>
      <c r="H172" s="15" t="s">
        <v>3065</v>
      </c>
      <c r="I172" s="21" t="b">
        <v>0</v>
      </c>
      <c r="J172" s="13" t="s">
        <v>445</v>
      </c>
      <c r="K172" s="13" t="s">
        <v>446</v>
      </c>
      <c r="L172" s="13" t="s">
        <v>153</v>
      </c>
      <c r="M172" s="33"/>
      <c r="N172" s="33"/>
      <c r="O172" s="33"/>
      <c r="P172" s="33"/>
    </row>
    <row r="173" spans="2:16" ht="74.5" customHeight="1">
      <c r="B173" s="19"/>
      <c r="C173" s="15"/>
      <c r="D173" s="20">
        <v>0</v>
      </c>
      <c r="E173" s="15" t="s">
        <v>1047</v>
      </c>
      <c r="F173" s="15" t="s">
        <v>2940</v>
      </c>
      <c r="G173" s="15" t="e">
        <v>#N/A</v>
      </c>
      <c r="H173" s="15" t="s">
        <v>3066</v>
      </c>
      <c r="I173" s="21" t="b">
        <v>0</v>
      </c>
      <c r="J173" s="13" t="s">
        <v>447</v>
      </c>
      <c r="K173" s="13" t="s">
        <v>448</v>
      </c>
      <c r="L173" s="13" t="s">
        <v>153</v>
      </c>
      <c r="M173" s="33"/>
      <c r="N173" s="33"/>
      <c r="O173" s="33"/>
      <c r="P173" s="33"/>
    </row>
    <row r="174" spans="2:16" ht="54" customHeight="1">
      <c r="B174" s="12"/>
      <c r="C174" s="13"/>
      <c r="D174" s="11"/>
      <c r="E174" s="13"/>
      <c r="F174" s="15"/>
      <c r="G174" s="13"/>
      <c r="H174" s="15"/>
      <c r="I174" s="15"/>
      <c r="J174" s="13" t="s">
        <v>449</v>
      </c>
      <c r="K174" s="13" t="s">
        <v>450</v>
      </c>
      <c r="L174" s="13" t="s">
        <v>153</v>
      </c>
      <c r="M174" s="33"/>
      <c r="N174" s="33"/>
      <c r="O174" s="33"/>
      <c r="P174" s="33"/>
    </row>
    <row r="175" spans="2:16" ht="30">
      <c r="B175" s="19"/>
      <c r="C175" s="15" t="s">
        <v>1065</v>
      </c>
      <c r="D175" s="20">
        <v>1</v>
      </c>
      <c r="E175" s="15"/>
      <c r="F175" s="15" t="s">
        <v>7</v>
      </c>
      <c r="G175" s="15" t="s">
        <v>7</v>
      </c>
      <c r="H175" s="15" t="s">
        <v>2939</v>
      </c>
      <c r="I175" s="21" t="s">
        <v>7</v>
      </c>
      <c r="J175" s="13" t="s">
        <v>451</v>
      </c>
      <c r="K175" s="13" t="s">
        <v>155</v>
      </c>
      <c r="L175" s="13" t="s">
        <v>156</v>
      </c>
      <c r="M175" s="33"/>
      <c r="N175" s="33"/>
      <c r="O175" s="33"/>
      <c r="P175" s="33"/>
    </row>
    <row r="176" spans="2:16" ht="43.5" customHeight="1">
      <c r="B176" s="19"/>
      <c r="C176" s="15"/>
      <c r="D176" s="20">
        <v>0</v>
      </c>
      <c r="E176" s="15" t="s">
        <v>1066</v>
      </c>
      <c r="F176" s="15" t="s">
        <v>2940</v>
      </c>
      <c r="G176" s="15" t="e">
        <v>#N/A</v>
      </c>
      <c r="H176" s="15" t="s">
        <v>3067</v>
      </c>
      <c r="I176" s="21" t="b">
        <v>0</v>
      </c>
      <c r="J176" s="13" t="s">
        <v>452</v>
      </c>
      <c r="K176" s="13" t="s">
        <v>453</v>
      </c>
      <c r="L176" s="13" t="s">
        <v>153</v>
      </c>
      <c r="M176" s="33"/>
      <c r="N176" s="33"/>
      <c r="O176" s="33"/>
      <c r="P176" s="33"/>
    </row>
    <row r="177" spans="2:16" ht="30">
      <c r="B177" s="19"/>
      <c r="C177" s="15"/>
      <c r="D177" s="20">
        <v>0</v>
      </c>
      <c r="E177" s="15" t="s">
        <v>1062</v>
      </c>
      <c r="F177" s="15" t="s">
        <v>2940</v>
      </c>
      <c r="G177" s="15" t="e">
        <v>#N/A</v>
      </c>
      <c r="H177" s="15" t="s">
        <v>3068</v>
      </c>
      <c r="I177" s="21" t="b">
        <v>0</v>
      </c>
      <c r="J177" s="13" t="s">
        <v>454</v>
      </c>
      <c r="K177" s="13" t="s">
        <v>455</v>
      </c>
      <c r="L177" s="13" t="s">
        <v>153</v>
      </c>
      <c r="M177" s="33"/>
      <c r="N177" s="33"/>
      <c r="O177" s="33"/>
      <c r="P177" s="33"/>
    </row>
    <row r="178" spans="2:16" ht="30">
      <c r="B178" s="19"/>
      <c r="C178" s="15" t="s">
        <v>1058</v>
      </c>
      <c r="D178" s="20">
        <v>1</v>
      </c>
      <c r="E178" s="15"/>
      <c r="F178" s="15" t="s">
        <v>7</v>
      </c>
      <c r="G178" s="15" t="s">
        <v>7</v>
      </c>
      <c r="H178" s="15" t="s">
        <v>2939</v>
      </c>
      <c r="I178" s="21" t="s">
        <v>7</v>
      </c>
      <c r="J178" s="13" t="s">
        <v>456</v>
      </c>
      <c r="K178" s="13"/>
      <c r="L178" s="13" t="s">
        <v>156</v>
      </c>
      <c r="M178" s="33"/>
      <c r="N178" s="33"/>
      <c r="O178" s="33"/>
      <c r="P178" s="33"/>
    </row>
    <row r="179" spans="2:16" ht="58.5" customHeight="1">
      <c r="B179" s="19"/>
      <c r="C179" s="15"/>
      <c r="D179" s="20">
        <v>0</v>
      </c>
      <c r="E179" s="15" t="s">
        <v>1059</v>
      </c>
      <c r="F179" s="15" t="s">
        <v>2940</v>
      </c>
      <c r="G179" s="15" t="e">
        <v>#N/A</v>
      </c>
      <c r="H179" s="15" t="s">
        <v>3069</v>
      </c>
      <c r="I179" s="21" t="b">
        <v>0</v>
      </c>
      <c r="J179" s="13" t="s">
        <v>457</v>
      </c>
      <c r="K179" s="13" t="s">
        <v>458</v>
      </c>
      <c r="L179" s="13" t="s">
        <v>153</v>
      </c>
      <c r="M179" s="33"/>
      <c r="N179" s="33"/>
      <c r="O179" s="33"/>
      <c r="P179" s="33"/>
    </row>
    <row r="180" spans="2:16" ht="30">
      <c r="B180" s="19"/>
      <c r="C180" s="15"/>
      <c r="D180" s="20">
        <v>0</v>
      </c>
      <c r="E180" s="15" t="s">
        <v>1055</v>
      </c>
      <c r="F180" s="15" t="s">
        <v>2940</v>
      </c>
      <c r="G180" s="15" t="e">
        <v>#N/A</v>
      </c>
      <c r="H180" s="15" t="s">
        <v>3070</v>
      </c>
      <c r="I180" s="21" t="b">
        <v>0</v>
      </c>
      <c r="J180" s="13" t="s">
        <v>459</v>
      </c>
      <c r="K180" s="13" t="s">
        <v>460</v>
      </c>
      <c r="L180" s="13" t="s">
        <v>153</v>
      </c>
      <c r="M180" s="33"/>
      <c r="N180" s="33"/>
      <c r="O180" s="33"/>
      <c r="P180" s="33"/>
    </row>
  </sheetData>
  <sheetProtection algorithmName="SHA-512" hashValue="Dc7j5fR66CTCNB9OMp8XPeILAYqZB1MzFDmbfSnlX+UlaoldrvWKzAAGIW1wrTcrWC/RkEjlWRy8vagR1yNlHw==" saltValue="pXLAycN3S6BFxT4TXQjNbA==" spinCount="100000" sheet="1" formatCells="0" formatColumns="0" formatRows="0" insertColumns="0" insertRows="0" insertHyperlinks="0" sort="0" autoFilter="0" pivotTables="0"/>
  <phoneticPr fontId="1" type="noConversion"/>
  <conditionalFormatting sqref="J2:J180">
    <cfRule type="expression" dxfId="6" priority="3">
      <formula>B2&lt;&gt;""</formula>
    </cfRule>
  </conditionalFormatting>
  <conditionalFormatting sqref="J1:N2 J3 L3:N3 J4:N180">
    <cfRule type="expression" dxfId="5" priority="12">
      <formula>$O1="Not Applicable"</formula>
    </cfRule>
  </conditionalFormatting>
  <conditionalFormatting sqref="K2:K180">
    <cfRule type="expression" dxfId="4" priority="1">
      <formula>$D2=1</formula>
    </cfRule>
  </conditionalFormatting>
  <conditionalFormatting sqref="K3">
    <cfRule type="expression" dxfId="3" priority="2">
      <formula>$O3="Not Applicable"</formula>
    </cfRule>
  </conditionalFormatting>
  <dataValidations count="1">
    <dataValidation type="list" allowBlank="1" showDropDown="1" showInputMessage="1" showErrorMessage="1" sqref="M2:N180" xr:uid="{A5138CA5-42C8-4CBB-A485-56CDFEDF3A24}">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&amp;L&amp;"Arial,Regular"&amp;8Cód. ref.: Lista de verificación SGC add-on Mód. Nurture; v12.0_Nov23; versión en español
&amp;A
Pág. &amp;P de &amp;N&amp;R&amp;"Arial,Regular"&amp;8© GLOBALG.A.P. c/o FoodPLUS GmbH
Spichernstr. 55, 50672 Colonia, Alemania 
&amp;K00A039www.globalgap.org</oddFooter>
  </headerFooter>
  <rowBreaks count="9" manualBreakCount="9">
    <brk id="15" max="16383" man="1"/>
    <brk id="22" max="16383" man="1"/>
    <brk id="25" max="16383" man="1"/>
    <brk id="29" max="16383" man="1"/>
    <brk id="43" max="16383" man="1"/>
    <brk id="93" max="16383" man="1"/>
    <brk id="103" max="16383" man="1"/>
    <brk id="152" max="16383" man="1"/>
    <brk id="161" max="16383" man="1"/>
  </rowBreaks>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20" ma:contentTypeDescription="Create a new document." ma:contentTypeScope="" ma:versionID="2f9a47e80e92690a443fb7701faf8274">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aa50447f4e8f4dabdecebc1a98f85b3f"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Fiona Schubert</DisplayName>
        <AccountId>14</AccountId>
        <AccountType/>
      </UserInfo>
      <UserInfo>
        <DisplayName>Gerard van der Ven</DisplayName>
        <AccountId>654</AccountId>
        <AccountType/>
      </UserInfo>
    </SharedWithUsers>
    <TaxCatchAll xmlns="50795b52-d884-4f3c-a547-4763e70ede17" xsi:nil="true"/>
    <lcf76f155ced4ddcb4097134ff3c332f xmlns="3fcbf3cb-b373-44a0-966d-dc1ff90895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11F379C-D7A0-41A0-9DF2-4444DC9DA370}">
  <ds:schemaRefs>
    <ds:schemaRef ds:uri="http://schemas.microsoft.com/sharepoint/v3/contenttype/forms"/>
  </ds:schemaRefs>
</ds:datastoreItem>
</file>

<file path=customXml/itemProps2.xml><?xml version="1.0" encoding="utf-8"?>
<ds:datastoreItem xmlns:ds="http://schemas.openxmlformats.org/officeDocument/2006/customXml" ds:itemID="{7D3660E3-4E58-420C-ABD5-1E38365106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71AE48-E17D-4995-80D0-15A9D4B40A53}">
  <ds:schemaRefs>
    <ds:schemaRef ds:uri="http://schemas.openxmlformats.org/package/2006/metadata/core-properties"/>
    <ds:schemaRef ds:uri="http://schemas.microsoft.com/office/2006/metadata/properties"/>
    <ds:schemaRef ds:uri="http://www.w3.org/XML/1998/namespace"/>
    <ds:schemaRef ds:uri="3fcbf3cb-b373-44a0-966d-dc1ff9089511"/>
    <ds:schemaRef ds:uri="http://schemas.microsoft.com/office/infopath/2007/PartnerControls"/>
    <ds:schemaRef ds:uri="http://schemas.microsoft.com/office/2006/documentManagement/types"/>
    <ds:schemaRef ds:uri="http://purl.org/dc/terms/"/>
    <ds:schemaRef ds:uri="50795b52-d884-4f3c-a547-4763e70ede17"/>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PI</vt:lpstr>
      <vt:lpstr>S</vt:lpstr>
      <vt:lpstr>PQ</vt:lpstr>
      <vt:lpstr>Static ID Table</vt:lpstr>
      <vt:lpstr>Portada</vt:lpstr>
      <vt:lpstr>Instrucciones</vt:lpstr>
      <vt:lpstr>Definiciones SCR</vt:lpstr>
      <vt:lpstr>Información general</vt:lpstr>
      <vt:lpstr>SGC</vt:lpstr>
      <vt:lpstr>Centro de manip. del prod.</vt:lpstr>
      <vt:lpstr>SCR</vt:lpstr>
      <vt:lpstr>Nurture - Centro manip. prod.</vt:lpstr>
      <vt:lpstr>Resumen</vt:lpstr>
      <vt:lpstr>'Centro de manip. del prod.'!Print_Titles</vt:lpstr>
      <vt:lpstr>'Nurture - Centro manip. prod.'!Print_Titles</vt:lpstr>
      <vt:lpstr>SCR!Print_Titles</vt:lpstr>
      <vt:lpstr>SGC!Print_Titles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Marlene Verderosa Assmann</cp:lastModifiedBy>
  <cp:revision/>
  <cp:lastPrinted>2024-02-06T17:04:13Z</cp:lastPrinted>
  <dcterms:created xsi:type="dcterms:W3CDTF">2022-02-15T08:58:08Z</dcterms:created>
  <dcterms:modified xsi:type="dcterms:W3CDTF">2024-02-07T09:28:05Z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